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3.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defaultThemeVersion="124226"/>
  <mc:AlternateContent xmlns:mc="http://schemas.openxmlformats.org/markup-compatibility/2006">
    <mc:Choice Requires="x15">
      <x15ac:absPath xmlns:x15ac="http://schemas.microsoft.com/office/spreadsheetml/2010/11/ac" url="Z:\FoePr_LSZ\LK LSZ Projektförderung\2026\"/>
    </mc:Choice>
  </mc:AlternateContent>
  <workbookProtection workbookAlgorithmName="SHA-512" workbookHashValue="YvPkKxx+2fBVJ/nUuXZqefLeH3O3G8XFtKisTNJ+JhktTTzJhpvoUAug6GuVaEZ2S8BQji4H0m9mQGeFuFLPbw==" workbookSaltValue="ZGN9MfyGiNaRCcxoWXKICg==" workbookSpinCount="100000" lockStructure="1"/>
  <bookViews>
    <workbookView xWindow="480" yWindow="15" windowWidth="20250" windowHeight="11895" tabRatio="905"/>
  </bookViews>
  <sheets>
    <sheet name="Seite 1" sheetId="15" r:id="rId1"/>
    <sheet name="Seite 2" sheetId="37" r:id="rId2"/>
    <sheet name="Seite 3 " sheetId="17" r:id="rId3"/>
    <sheet name="Seite 4" sheetId="20" r:id="rId4"/>
    <sheet name="Ausgaben- und Finanzierungsplan" sheetId="2" r:id="rId5"/>
    <sheet name="Übersicht Personal" sheetId="21" r:id="rId6"/>
    <sheet name="A1-P1" sheetId="4" r:id="rId7"/>
    <sheet name="A1-P2" sheetId="24" r:id="rId8"/>
    <sheet name="A1-P3" sheetId="25" r:id="rId9"/>
    <sheet name="A1-P4" sheetId="27" r:id="rId10"/>
    <sheet name="A1-P5" sheetId="28" r:id="rId11"/>
    <sheet name="A1-P6" sheetId="29" r:id="rId12"/>
    <sheet name="A1-P7" sheetId="30" r:id="rId13"/>
    <sheet name="A1-P8" sheetId="31" r:id="rId14"/>
    <sheet name="A1-P9" sheetId="32" r:id="rId15"/>
    <sheet name="A1-P10" sheetId="33" r:id="rId16"/>
    <sheet name="A1-P11" sheetId="39" r:id="rId17"/>
    <sheet name="A1-P12" sheetId="40" r:id="rId18"/>
    <sheet name="A1-P13" sheetId="41" r:id="rId19"/>
    <sheet name="A1-P14" sheetId="42" r:id="rId20"/>
    <sheet name="A1-P15" sheetId="43" r:id="rId21"/>
    <sheet name="A2-SVA" sheetId="14" r:id="rId22"/>
    <sheet name="A3-SAM" sheetId="34" r:id="rId23"/>
    <sheet name="A4-pM" sheetId="23" r:id="rId24"/>
    <sheet name="A5-öM" sheetId="22" r:id="rId25"/>
    <sheet name="Hinweis § 264 StGB" sheetId="38" r:id="rId26"/>
    <sheet name="Datensch-Erklärung" sheetId="36" r:id="rId27"/>
  </sheets>
  <definedNames>
    <definedName name="_xlnm.Print_Area" localSheetId="6">'A1-P1'!$A$1:$J$119</definedName>
    <definedName name="_xlnm.Print_Area" localSheetId="15">'A1-P10'!$A$1:$J$120</definedName>
    <definedName name="_xlnm.Print_Area" localSheetId="16">'A1-P11'!$A$1:$J$120</definedName>
    <definedName name="_xlnm.Print_Area" localSheetId="17">'A1-P12'!$A$1:$J$120</definedName>
    <definedName name="_xlnm.Print_Area" localSheetId="18">'A1-P13'!$A$1:$J$120</definedName>
    <definedName name="_xlnm.Print_Area" localSheetId="19">'A1-P14'!$A$1:$J$120</definedName>
    <definedName name="_xlnm.Print_Area" localSheetId="20">'A1-P15'!$A$1:$J$120</definedName>
    <definedName name="_xlnm.Print_Area" localSheetId="7">'A1-P2'!$A$1:$J$120</definedName>
    <definedName name="_xlnm.Print_Area" localSheetId="8">'A1-P3'!$A$1:$J$120</definedName>
    <definedName name="_xlnm.Print_Area" localSheetId="9">'A1-P4'!$A$1:$J$120</definedName>
    <definedName name="_xlnm.Print_Area" localSheetId="10">'A1-P5'!$A$1:$J$120</definedName>
    <definedName name="_xlnm.Print_Area" localSheetId="11">'A1-P6'!$A$1:$J$120</definedName>
    <definedName name="_xlnm.Print_Area" localSheetId="12">'A1-P7'!$A$1:$J$120</definedName>
    <definedName name="_xlnm.Print_Area" localSheetId="13">'A1-P8'!$A$1:$J$120</definedName>
    <definedName name="_xlnm.Print_Area" localSheetId="14">'A1-P9'!$A$1:$J$120</definedName>
    <definedName name="_xlnm.Print_Area" localSheetId="4">'Ausgaben- und Finanzierungsplan'!$A$1:$J$62</definedName>
    <definedName name="_xlnm.Print_Area" localSheetId="25">'Hinweis § 264 StGB'!$A$1:$R$73</definedName>
    <definedName name="_xlnm.Print_Area" localSheetId="0">'Seite 1'!$A$1:$G$65</definedName>
    <definedName name="_xlnm.Print_Area" localSheetId="1">'Seite 2'!$A$1:$S$56</definedName>
    <definedName name="OLE_LINK1" localSheetId="6">'A1-P1'!#REF!</definedName>
    <definedName name="OLE_LINK1" localSheetId="15">'A1-P10'!#REF!</definedName>
    <definedName name="OLE_LINK1" localSheetId="16">'A1-P11'!#REF!</definedName>
    <definedName name="OLE_LINK1" localSheetId="17">'A1-P12'!#REF!</definedName>
    <definedName name="OLE_LINK1" localSheetId="18">'A1-P13'!#REF!</definedName>
    <definedName name="OLE_LINK1" localSheetId="19">'A1-P14'!#REF!</definedName>
    <definedName name="OLE_LINK1" localSheetId="20">'A1-P15'!#REF!</definedName>
    <definedName name="OLE_LINK1" localSheetId="7">'A1-P2'!#REF!</definedName>
    <definedName name="OLE_LINK1" localSheetId="8">'A1-P3'!#REF!</definedName>
    <definedName name="OLE_LINK1" localSheetId="9">'A1-P4'!#REF!</definedName>
    <definedName name="OLE_LINK1" localSheetId="10">'A1-P5'!#REF!</definedName>
    <definedName name="OLE_LINK1" localSheetId="11">'A1-P6'!#REF!</definedName>
    <definedName name="OLE_LINK1" localSheetId="12">'A1-P7'!#REF!</definedName>
    <definedName name="OLE_LINK1" localSheetId="13">'A1-P8'!#REF!</definedName>
    <definedName name="OLE_LINK1" localSheetId="14">'A1-P9'!#REF!</definedName>
    <definedName name="Z_64EDB8CB_9FAE_442C_BA10_2255566A9D15_.wvu.Cols" localSheetId="6" hidden="1">'A1-P1'!$L:$M</definedName>
    <definedName name="Z_64EDB8CB_9FAE_442C_BA10_2255566A9D15_.wvu.Cols" localSheetId="15" hidden="1">'A1-P10'!$L:$M</definedName>
    <definedName name="Z_64EDB8CB_9FAE_442C_BA10_2255566A9D15_.wvu.Cols" localSheetId="16" hidden="1">'A1-P11'!$L:$M</definedName>
    <definedName name="Z_64EDB8CB_9FAE_442C_BA10_2255566A9D15_.wvu.Cols" localSheetId="17" hidden="1">'A1-P12'!$L:$M</definedName>
    <definedName name="Z_64EDB8CB_9FAE_442C_BA10_2255566A9D15_.wvu.Cols" localSheetId="18" hidden="1">'A1-P13'!$L:$M</definedName>
    <definedName name="Z_64EDB8CB_9FAE_442C_BA10_2255566A9D15_.wvu.Cols" localSheetId="19" hidden="1">'A1-P14'!$L:$M</definedName>
    <definedName name="Z_64EDB8CB_9FAE_442C_BA10_2255566A9D15_.wvu.Cols" localSheetId="20" hidden="1">'A1-P15'!$L:$M</definedName>
    <definedName name="Z_64EDB8CB_9FAE_442C_BA10_2255566A9D15_.wvu.Cols" localSheetId="7" hidden="1">'A1-P2'!$L:$M</definedName>
    <definedName name="Z_64EDB8CB_9FAE_442C_BA10_2255566A9D15_.wvu.Cols" localSheetId="8" hidden="1">'A1-P3'!$L:$M</definedName>
    <definedName name="Z_64EDB8CB_9FAE_442C_BA10_2255566A9D15_.wvu.Cols" localSheetId="9" hidden="1">'A1-P4'!$L:$M</definedName>
    <definedName name="Z_64EDB8CB_9FAE_442C_BA10_2255566A9D15_.wvu.Cols" localSheetId="10" hidden="1">'A1-P5'!$L:$M</definedName>
    <definedName name="Z_64EDB8CB_9FAE_442C_BA10_2255566A9D15_.wvu.Cols" localSheetId="11" hidden="1">'A1-P6'!$L:$M</definedName>
    <definedName name="Z_64EDB8CB_9FAE_442C_BA10_2255566A9D15_.wvu.Cols" localSheetId="12" hidden="1">'A1-P7'!$L:$M</definedName>
    <definedName name="Z_64EDB8CB_9FAE_442C_BA10_2255566A9D15_.wvu.Cols" localSheetId="13" hidden="1">'A1-P8'!$L:$M</definedName>
    <definedName name="Z_64EDB8CB_9FAE_442C_BA10_2255566A9D15_.wvu.Cols" localSheetId="14" hidden="1">'A1-P9'!$L:$M</definedName>
    <definedName name="Z_64EDB8CB_9FAE_442C_BA10_2255566A9D15_.wvu.Cols" localSheetId="22" hidden="1">'A3-SAM'!$E:$E,'A3-SAM'!$M:$M</definedName>
    <definedName name="Z_64EDB8CB_9FAE_442C_BA10_2255566A9D15_.wvu.Cols" localSheetId="1" hidden="1">'Seite 2'!$T:$Z</definedName>
    <definedName name="Z_64EDB8CB_9FAE_442C_BA10_2255566A9D15_.wvu.PrintArea" localSheetId="6" hidden="1">'A1-P1'!$A$1:$J$119</definedName>
    <definedName name="Z_64EDB8CB_9FAE_442C_BA10_2255566A9D15_.wvu.PrintArea" localSheetId="15" hidden="1">'A1-P10'!$A$1:$J$120</definedName>
    <definedName name="Z_64EDB8CB_9FAE_442C_BA10_2255566A9D15_.wvu.PrintArea" localSheetId="16" hidden="1">'A1-P11'!$A$1:$J$120</definedName>
    <definedName name="Z_64EDB8CB_9FAE_442C_BA10_2255566A9D15_.wvu.PrintArea" localSheetId="17" hidden="1">'A1-P12'!$A$1:$J$120</definedName>
    <definedName name="Z_64EDB8CB_9FAE_442C_BA10_2255566A9D15_.wvu.PrintArea" localSheetId="18" hidden="1">'A1-P13'!$A$1:$J$120</definedName>
    <definedName name="Z_64EDB8CB_9FAE_442C_BA10_2255566A9D15_.wvu.PrintArea" localSheetId="19" hidden="1">'A1-P14'!$A$1:$J$120</definedName>
    <definedName name="Z_64EDB8CB_9FAE_442C_BA10_2255566A9D15_.wvu.PrintArea" localSheetId="20" hidden="1">'A1-P15'!$A$1:$J$120</definedName>
    <definedName name="Z_64EDB8CB_9FAE_442C_BA10_2255566A9D15_.wvu.PrintArea" localSheetId="7" hidden="1">'A1-P2'!$A$1:$J$120</definedName>
    <definedName name="Z_64EDB8CB_9FAE_442C_BA10_2255566A9D15_.wvu.PrintArea" localSheetId="8" hidden="1">'A1-P3'!$A$1:$J$120</definedName>
    <definedName name="Z_64EDB8CB_9FAE_442C_BA10_2255566A9D15_.wvu.PrintArea" localSheetId="9" hidden="1">'A1-P4'!$A$1:$J$120</definedName>
    <definedName name="Z_64EDB8CB_9FAE_442C_BA10_2255566A9D15_.wvu.PrintArea" localSheetId="10" hidden="1">'A1-P5'!$A$1:$J$120</definedName>
    <definedName name="Z_64EDB8CB_9FAE_442C_BA10_2255566A9D15_.wvu.PrintArea" localSheetId="11" hidden="1">'A1-P6'!$A$1:$J$120</definedName>
    <definedName name="Z_64EDB8CB_9FAE_442C_BA10_2255566A9D15_.wvu.PrintArea" localSheetId="12" hidden="1">'A1-P7'!$A$1:$J$120</definedName>
    <definedName name="Z_64EDB8CB_9FAE_442C_BA10_2255566A9D15_.wvu.PrintArea" localSheetId="13" hidden="1">'A1-P8'!$A$1:$J$120</definedName>
    <definedName name="Z_64EDB8CB_9FAE_442C_BA10_2255566A9D15_.wvu.PrintArea" localSheetId="14" hidden="1">'A1-P9'!$A$1:$J$120</definedName>
    <definedName name="Z_64EDB8CB_9FAE_442C_BA10_2255566A9D15_.wvu.PrintArea" localSheetId="4" hidden="1">'Ausgaben- und Finanzierungsplan'!$A$1:$J$62</definedName>
    <definedName name="Z_64EDB8CB_9FAE_442C_BA10_2255566A9D15_.wvu.PrintArea" localSheetId="25" hidden="1">'Hinweis § 264 StGB'!$A$1:$R$73</definedName>
    <definedName name="Z_64EDB8CB_9FAE_442C_BA10_2255566A9D15_.wvu.PrintArea" localSheetId="0" hidden="1">'Seite 1'!$A$1:$G$65</definedName>
    <definedName name="Z_64EDB8CB_9FAE_442C_BA10_2255566A9D15_.wvu.PrintArea" localSheetId="1" hidden="1">'Seite 2'!$A$1:$S$56</definedName>
    <definedName name="Z_64EDB8CB_9FAE_442C_BA10_2255566A9D15_.wvu.Rows" localSheetId="6" hidden="1">'A1-P1'!$113:$116</definedName>
    <definedName name="Z_64EDB8CB_9FAE_442C_BA10_2255566A9D15_.wvu.Rows" localSheetId="15" hidden="1">'A1-P10'!$113:$116</definedName>
    <definedName name="Z_64EDB8CB_9FAE_442C_BA10_2255566A9D15_.wvu.Rows" localSheetId="16" hidden="1">'A1-P11'!$113:$116</definedName>
    <definedName name="Z_64EDB8CB_9FAE_442C_BA10_2255566A9D15_.wvu.Rows" localSheetId="17" hidden="1">'A1-P12'!$113:$116</definedName>
    <definedName name="Z_64EDB8CB_9FAE_442C_BA10_2255566A9D15_.wvu.Rows" localSheetId="18" hidden="1">'A1-P13'!$113:$116</definedName>
    <definedName name="Z_64EDB8CB_9FAE_442C_BA10_2255566A9D15_.wvu.Rows" localSheetId="19" hidden="1">'A1-P14'!$113:$116</definedName>
    <definedName name="Z_64EDB8CB_9FAE_442C_BA10_2255566A9D15_.wvu.Rows" localSheetId="20" hidden="1">'A1-P15'!$113:$116</definedName>
    <definedName name="Z_64EDB8CB_9FAE_442C_BA10_2255566A9D15_.wvu.Rows" localSheetId="7" hidden="1">'A1-P2'!$113:$116</definedName>
    <definedName name="Z_64EDB8CB_9FAE_442C_BA10_2255566A9D15_.wvu.Rows" localSheetId="8" hidden="1">'A1-P3'!$113:$116</definedName>
    <definedName name="Z_64EDB8CB_9FAE_442C_BA10_2255566A9D15_.wvu.Rows" localSheetId="9" hidden="1">'A1-P4'!$113:$116</definedName>
    <definedName name="Z_64EDB8CB_9FAE_442C_BA10_2255566A9D15_.wvu.Rows" localSheetId="10" hidden="1">'A1-P5'!$113:$116</definedName>
    <definedName name="Z_64EDB8CB_9FAE_442C_BA10_2255566A9D15_.wvu.Rows" localSheetId="11" hidden="1">'A1-P6'!$113:$116</definedName>
    <definedName name="Z_64EDB8CB_9FAE_442C_BA10_2255566A9D15_.wvu.Rows" localSheetId="12" hidden="1">'A1-P7'!$113:$116</definedName>
    <definedName name="Z_64EDB8CB_9FAE_442C_BA10_2255566A9D15_.wvu.Rows" localSheetId="13" hidden="1">'A1-P8'!$113:$116</definedName>
    <definedName name="Z_64EDB8CB_9FAE_442C_BA10_2255566A9D15_.wvu.Rows" localSheetId="14" hidden="1">'A1-P9'!$113:$116</definedName>
    <definedName name="Z_CB0F96DD_44E5_44A4_860F_548ECBB436AE_.wvu.PrintArea" localSheetId="6" hidden="1">'A1-P1'!$A$1:$J$119</definedName>
    <definedName name="Z_CB0F96DD_44E5_44A4_860F_548ECBB436AE_.wvu.PrintArea" localSheetId="15" hidden="1">'A1-P10'!$A$1:$J$120</definedName>
    <definedName name="Z_CB0F96DD_44E5_44A4_860F_548ECBB436AE_.wvu.PrintArea" localSheetId="16" hidden="1">'A1-P11'!$A$1:$J$120</definedName>
    <definedName name="Z_CB0F96DD_44E5_44A4_860F_548ECBB436AE_.wvu.PrintArea" localSheetId="17" hidden="1">'A1-P12'!$A$1:$J$120</definedName>
    <definedName name="Z_CB0F96DD_44E5_44A4_860F_548ECBB436AE_.wvu.PrintArea" localSheetId="18" hidden="1">'A1-P13'!$A$1:$J$120</definedName>
    <definedName name="Z_CB0F96DD_44E5_44A4_860F_548ECBB436AE_.wvu.PrintArea" localSheetId="19" hidden="1">'A1-P14'!$A$1:$J$120</definedName>
    <definedName name="Z_CB0F96DD_44E5_44A4_860F_548ECBB436AE_.wvu.PrintArea" localSheetId="20" hidden="1">'A1-P15'!$A$1:$J$120</definedName>
    <definedName name="Z_CB0F96DD_44E5_44A4_860F_548ECBB436AE_.wvu.PrintArea" localSheetId="7" hidden="1">'A1-P2'!$A$1:$J$120</definedName>
    <definedName name="Z_CB0F96DD_44E5_44A4_860F_548ECBB436AE_.wvu.PrintArea" localSheetId="8" hidden="1">'A1-P3'!$A$1:$J$120</definedName>
    <definedName name="Z_CB0F96DD_44E5_44A4_860F_548ECBB436AE_.wvu.PrintArea" localSheetId="9" hidden="1">'A1-P4'!$A$1:$J$120</definedName>
    <definedName name="Z_CB0F96DD_44E5_44A4_860F_548ECBB436AE_.wvu.PrintArea" localSheetId="10" hidden="1">'A1-P5'!$A$1:$J$120</definedName>
    <definedName name="Z_CB0F96DD_44E5_44A4_860F_548ECBB436AE_.wvu.PrintArea" localSheetId="11" hidden="1">'A1-P6'!$A$1:$J$120</definedName>
    <definedName name="Z_CB0F96DD_44E5_44A4_860F_548ECBB436AE_.wvu.PrintArea" localSheetId="12" hidden="1">'A1-P7'!$A$1:$J$120</definedName>
    <definedName name="Z_CB0F96DD_44E5_44A4_860F_548ECBB436AE_.wvu.PrintArea" localSheetId="13" hidden="1">'A1-P8'!$A$1:$J$120</definedName>
    <definedName name="Z_CB0F96DD_44E5_44A4_860F_548ECBB436AE_.wvu.PrintArea" localSheetId="14" hidden="1">'A1-P9'!$A$1:$J$120</definedName>
    <definedName name="Z_CB0F96DD_44E5_44A4_860F_548ECBB436AE_.wvu.PrintArea" localSheetId="4" hidden="1">'Ausgaben- und Finanzierungsplan'!$A$1:$J$62</definedName>
    <definedName name="Z_CB0F96DD_44E5_44A4_860F_548ECBB436AE_.wvu.PrintArea" localSheetId="25" hidden="1">'Hinweis § 264 StGB'!$A$1:$R$73</definedName>
    <definedName name="Z_CB0F96DD_44E5_44A4_860F_548ECBB436AE_.wvu.PrintArea" localSheetId="0" hidden="1">'Seite 1'!$A$1:$G$65</definedName>
    <definedName name="Z_CB0F96DD_44E5_44A4_860F_548ECBB436AE_.wvu.PrintArea" localSheetId="1" hidden="1">'Seite 2'!$A$1:$S$56</definedName>
  </definedNames>
  <calcPr calcId="162913"/>
  <customWorkbookViews>
    <customWorkbookView name="Ansicht 2" guid="{64EDB8CB-9FAE-442C-BA10-2255566A9D15}" maximized="1" windowWidth="1676" windowHeight="836" tabRatio="905" activeSheetId="37"/>
    <customWorkbookView name="Ansicht 1" guid="{CB0F96DD-44E5-44A4-860F-548ECBB436AE}" includeHiddenRowCol="0" maximized="1" windowWidth="1676" windowHeight="836" tabRatio="905" activeSheetId="37"/>
  </customWorkbookViews>
  <fileRecoveryPr repairLoad="1"/>
</workbook>
</file>

<file path=xl/calcChain.xml><?xml version="1.0" encoding="utf-8"?>
<calcChain xmlns="http://schemas.openxmlformats.org/spreadsheetml/2006/main">
  <c r="I79" i="43" l="1"/>
  <c r="I79" i="42"/>
  <c r="I79" i="41"/>
  <c r="I79" i="40"/>
  <c r="I79" i="39"/>
  <c r="I79" i="33"/>
  <c r="I79" i="32"/>
  <c r="I79" i="31"/>
  <c r="I79" i="30"/>
  <c r="I79" i="29"/>
  <c r="I79" i="28"/>
  <c r="I79" i="27"/>
  <c r="I79" i="25"/>
  <c r="I79" i="24"/>
  <c r="E19" i="21" l="1"/>
  <c r="E18" i="21"/>
  <c r="E17" i="21"/>
  <c r="E16" i="21"/>
  <c r="E15" i="21"/>
  <c r="F19" i="21"/>
  <c r="F18" i="21"/>
  <c r="F17" i="21"/>
  <c r="F16" i="21"/>
  <c r="F15" i="21"/>
  <c r="C19" i="21"/>
  <c r="C18" i="21"/>
  <c r="C17" i="21"/>
  <c r="C16" i="21"/>
  <c r="C15" i="21"/>
  <c r="H15" i="21"/>
  <c r="I15" i="21"/>
  <c r="I16" i="21"/>
  <c r="H17" i="21"/>
  <c r="I17" i="21"/>
  <c r="H18" i="21"/>
  <c r="I18" i="21"/>
  <c r="H19" i="21"/>
  <c r="I19" i="21"/>
  <c r="B19" i="21"/>
  <c r="B18" i="21"/>
  <c r="B17" i="21"/>
  <c r="B16" i="21"/>
  <c r="B15" i="21"/>
  <c r="F115" i="43"/>
  <c r="E115" i="43"/>
  <c r="F114" i="43"/>
  <c r="F116" i="43" s="1"/>
  <c r="F117" i="43" s="1"/>
  <c r="G19" i="21" s="1"/>
  <c r="E114" i="43"/>
  <c r="E116" i="43" s="1"/>
  <c r="E117" i="43" s="1"/>
  <c r="D19" i="21" s="1"/>
  <c r="I110" i="43"/>
  <c r="E99" i="43"/>
  <c r="E105" i="43" s="1"/>
  <c r="I105" i="43" s="1"/>
  <c r="I108" i="43" s="1"/>
  <c r="H86" i="43"/>
  <c r="C73" i="43"/>
  <c r="E79" i="43" s="1"/>
  <c r="F79" i="43" s="1"/>
  <c r="M79" i="43" s="1"/>
  <c r="N79" i="43" s="1"/>
  <c r="H59" i="43"/>
  <c r="S58" i="43"/>
  <c r="U60" i="43" s="1"/>
  <c r="I49" i="43"/>
  <c r="I53" i="43" s="1"/>
  <c r="S38" i="43"/>
  <c r="S36" i="43"/>
  <c r="S34" i="43"/>
  <c r="S32" i="43"/>
  <c r="S30" i="43"/>
  <c r="H2" i="43"/>
  <c r="I1" i="43"/>
  <c r="F115" i="42"/>
  <c r="E115" i="42"/>
  <c r="F114" i="42"/>
  <c r="F116" i="42" s="1"/>
  <c r="F117" i="42" s="1"/>
  <c r="E114" i="42"/>
  <c r="E116" i="42" s="1"/>
  <c r="E117" i="42" s="1"/>
  <c r="D18" i="21" s="1"/>
  <c r="I110" i="42"/>
  <c r="E99" i="42"/>
  <c r="E105" i="42" s="1"/>
  <c r="I105" i="42" s="1"/>
  <c r="I108" i="42" s="1"/>
  <c r="H86" i="42"/>
  <c r="C73" i="42"/>
  <c r="E79" i="42" s="1"/>
  <c r="F79" i="42" s="1"/>
  <c r="M79" i="42" s="1"/>
  <c r="N79" i="42" s="1"/>
  <c r="H59" i="42"/>
  <c r="S58" i="42"/>
  <c r="U60" i="42" s="1"/>
  <c r="I49" i="42"/>
  <c r="I53" i="42" s="1"/>
  <c r="S38" i="42"/>
  <c r="U41" i="42" s="1"/>
  <c r="S36" i="42"/>
  <c r="S34" i="42"/>
  <c r="S32" i="42"/>
  <c r="S30" i="42"/>
  <c r="H2" i="42"/>
  <c r="I1" i="42"/>
  <c r="F115" i="41"/>
  <c r="E115" i="41"/>
  <c r="F114" i="41"/>
  <c r="F116" i="41" s="1"/>
  <c r="F117" i="41" s="1"/>
  <c r="E114" i="41"/>
  <c r="E116" i="41" s="1"/>
  <c r="E117" i="41" s="1"/>
  <c r="I110" i="41"/>
  <c r="E105" i="41"/>
  <c r="I105" i="41" s="1"/>
  <c r="I108" i="41" s="1"/>
  <c r="E99" i="41"/>
  <c r="H86" i="41"/>
  <c r="C73" i="41"/>
  <c r="E79" i="41" s="1"/>
  <c r="F79" i="41" s="1"/>
  <c r="M79" i="41" s="1"/>
  <c r="N79" i="41" s="1"/>
  <c r="H59" i="41"/>
  <c r="S58" i="41"/>
  <c r="U60" i="41" s="1"/>
  <c r="I49" i="41"/>
  <c r="I53" i="41" s="1"/>
  <c r="S38" i="41"/>
  <c r="S36" i="41"/>
  <c r="S34" i="41"/>
  <c r="S32" i="41"/>
  <c r="S30" i="41"/>
  <c r="H2" i="41"/>
  <c r="I1" i="41"/>
  <c r="F115" i="40"/>
  <c r="E115" i="40"/>
  <c r="F114" i="40"/>
  <c r="F116" i="40" s="1"/>
  <c r="F117" i="40" s="1"/>
  <c r="E114" i="40"/>
  <c r="E116" i="40" s="1"/>
  <c r="E117" i="40" s="1"/>
  <c r="D16" i="21" s="1"/>
  <c r="I110" i="40"/>
  <c r="E99" i="40"/>
  <c r="E105" i="40" s="1"/>
  <c r="I105" i="40" s="1"/>
  <c r="I108" i="40" s="1"/>
  <c r="H86" i="40"/>
  <c r="C73" i="40"/>
  <c r="E79" i="40" s="1"/>
  <c r="F79" i="40" s="1"/>
  <c r="M79" i="40" s="1"/>
  <c r="N79" i="40" s="1"/>
  <c r="H59" i="40"/>
  <c r="S58" i="40"/>
  <c r="U60" i="40" s="1"/>
  <c r="I49" i="40"/>
  <c r="I53" i="40" s="1"/>
  <c r="S38" i="40"/>
  <c r="S36" i="40"/>
  <c r="S34" i="40"/>
  <c r="S32" i="40"/>
  <c r="S30" i="40"/>
  <c r="H2" i="40"/>
  <c r="I1" i="40"/>
  <c r="F115" i="39"/>
  <c r="E115" i="39"/>
  <c r="F114" i="39"/>
  <c r="F116" i="39" s="1"/>
  <c r="F117" i="39" s="1"/>
  <c r="E114" i="39"/>
  <c r="E116" i="39" s="1"/>
  <c r="E117" i="39" s="1"/>
  <c r="D15" i="21" s="1"/>
  <c r="I110" i="39"/>
  <c r="E99" i="39"/>
  <c r="E105" i="39" s="1"/>
  <c r="I105" i="39" s="1"/>
  <c r="I108" i="39" s="1"/>
  <c r="H86" i="39"/>
  <c r="C73" i="39"/>
  <c r="E79" i="39" s="1"/>
  <c r="F79" i="39" s="1"/>
  <c r="M79" i="39" s="1"/>
  <c r="N79" i="39" s="1"/>
  <c r="H59" i="39"/>
  <c r="S58" i="39"/>
  <c r="U60" i="39" s="1"/>
  <c r="I49" i="39"/>
  <c r="I53" i="39" s="1"/>
  <c r="S38" i="39"/>
  <c r="S36" i="39"/>
  <c r="S34" i="39"/>
  <c r="S32" i="39"/>
  <c r="U41" i="39" s="1"/>
  <c r="S30" i="39"/>
  <c r="H2" i="39"/>
  <c r="I1" i="39"/>
  <c r="G17" i="21" l="1"/>
  <c r="G15" i="21"/>
  <c r="U41" i="43"/>
  <c r="I24" i="43" s="1"/>
  <c r="G18" i="21"/>
  <c r="U41" i="41"/>
  <c r="I24" i="41" s="1"/>
  <c r="D17" i="21"/>
  <c r="G16" i="21"/>
  <c r="U41" i="40"/>
  <c r="U64" i="40" s="1"/>
  <c r="I85" i="43"/>
  <c r="I82" i="43"/>
  <c r="I86" i="43"/>
  <c r="I84" i="43"/>
  <c r="I83" i="43"/>
  <c r="U64" i="43"/>
  <c r="I58" i="43"/>
  <c r="I62" i="43"/>
  <c r="I61" i="43"/>
  <c r="I60" i="43"/>
  <c r="I59" i="43"/>
  <c r="I57" i="43"/>
  <c r="I56" i="43"/>
  <c r="I65" i="43" s="1"/>
  <c r="I83" i="42"/>
  <c r="I86" i="42"/>
  <c r="I85" i="42"/>
  <c r="I82" i="42"/>
  <c r="I84" i="42"/>
  <c r="I24" i="42"/>
  <c r="U64" i="42"/>
  <c r="I58" i="42"/>
  <c r="I56" i="42"/>
  <c r="I62" i="42"/>
  <c r="I60" i="42"/>
  <c r="I59" i="42"/>
  <c r="I57" i="42"/>
  <c r="I61" i="42"/>
  <c r="I58" i="41"/>
  <c r="I57" i="41"/>
  <c r="I60" i="41"/>
  <c r="I59" i="41"/>
  <c r="I56" i="41"/>
  <c r="I62" i="41"/>
  <c r="I61" i="41"/>
  <c r="I86" i="41"/>
  <c r="I84" i="41"/>
  <c r="I85" i="41"/>
  <c r="I83" i="41"/>
  <c r="I82" i="41"/>
  <c r="I84" i="40"/>
  <c r="I83" i="40"/>
  <c r="I82" i="40"/>
  <c r="I86" i="40"/>
  <c r="I85" i="40"/>
  <c r="I56" i="40"/>
  <c r="I62" i="40"/>
  <c r="I61" i="40"/>
  <c r="I60" i="40"/>
  <c r="I59" i="40"/>
  <c r="I58" i="40"/>
  <c r="I57" i="40"/>
  <c r="I62" i="39"/>
  <c r="I58" i="39"/>
  <c r="I57" i="39"/>
  <c r="I56" i="39"/>
  <c r="I61" i="39"/>
  <c r="I60" i="39"/>
  <c r="I59" i="39"/>
  <c r="I86" i="39"/>
  <c r="I82" i="39"/>
  <c r="I85" i="39"/>
  <c r="I84" i="39"/>
  <c r="I83" i="39"/>
  <c r="I24" i="39"/>
  <c r="U64" i="39"/>
  <c r="I89" i="41" l="1"/>
  <c r="M65" i="41" s="1"/>
  <c r="I89" i="43"/>
  <c r="M65" i="43" s="1"/>
  <c r="I65" i="41"/>
  <c r="U64" i="41"/>
  <c r="I89" i="40"/>
  <c r="I24" i="40"/>
  <c r="I65" i="40"/>
  <c r="M89" i="40" s="1"/>
  <c r="I89" i="39"/>
  <c r="M65" i="39" s="1"/>
  <c r="I89" i="42"/>
  <c r="M65" i="42" s="1"/>
  <c r="I65" i="42"/>
  <c r="M89" i="42" s="1"/>
  <c r="I65" i="39"/>
  <c r="M89" i="43"/>
  <c r="M89" i="41"/>
  <c r="M108" i="41"/>
  <c r="F14" i="21"/>
  <c r="F13" i="21"/>
  <c r="F12" i="21"/>
  <c r="F11" i="21"/>
  <c r="F10" i="21"/>
  <c r="F9" i="21"/>
  <c r="F8" i="21"/>
  <c r="F7" i="21"/>
  <c r="F6" i="21"/>
  <c r="F5" i="21"/>
  <c r="E14" i="21"/>
  <c r="E13" i="21"/>
  <c r="E12" i="21"/>
  <c r="E11" i="21"/>
  <c r="E10" i="21"/>
  <c r="E9" i="21"/>
  <c r="E8" i="21"/>
  <c r="E7" i="21"/>
  <c r="E6" i="21"/>
  <c r="E5" i="21"/>
  <c r="M108" i="43" l="1"/>
  <c r="J19" i="21" s="1"/>
  <c r="M108" i="39"/>
  <c r="M108" i="40"/>
  <c r="M65" i="40"/>
  <c r="J16" i="21" s="1"/>
  <c r="M108" i="42"/>
  <c r="J18" i="21" s="1"/>
  <c r="M89" i="39"/>
  <c r="J15" i="21" s="1"/>
  <c r="J17" i="21"/>
  <c r="E21" i="21"/>
  <c r="F21" i="21"/>
  <c r="I47" i="2"/>
  <c r="G15" i="22" l="1"/>
  <c r="G29" i="23"/>
  <c r="G16" i="23"/>
  <c r="F68" i="14"/>
  <c r="D68" i="14"/>
  <c r="F56" i="14"/>
  <c r="D54" i="14"/>
  <c r="F40" i="14"/>
  <c r="D40" i="14"/>
  <c r="F28" i="14"/>
  <c r="D28" i="14"/>
  <c r="H59" i="4" l="1"/>
  <c r="G16" i="15" l="1"/>
  <c r="I23" i="2" l="1"/>
  <c r="H86" i="33" l="1"/>
  <c r="C73" i="33"/>
  <c r="E79" i="33" s="1"/>
  <c r="F79" i="33" s="1"/>
  <c r="M79" i="33" s="1"/>
  <c r="N79" i="33" s="1"/>
  <c r="H59" i="33"/>
  <c r="S58" i="33"/>
  <c r="U60" i="33" s="1"/>
  <c r="H86" i="32"/>
  <c r="C73" i="32"/>
  <c r="E79" i="32" s="1"/>
  <c r="F79" i="32" s="1"/>
  <c r="M79" i="32" s="1"/>
  <c r="N79" i="32" s="1"/>
  <c r="H59" i="32"/>
  <c r="S58" i="32"/>
  <c r="U60" i="32" s="1"/>
  <c r="H86" i="31"/>
  <c r="C73" i="31"/>
  <c r="E79" i="31" s="1"/>
  <c r="F79" i="31" s="1"/>
  <c r="M79" i="31" s="1"/>
  <c r="N79" i="31" s="1"/>
  <c r="H59" i="31"/>
  <c r="S58" i="31"/>
  <c r="U60" i="31" s="1"/>
  <c r="H86" i="30"/>
  <c r="C73" i="30"/>
  <c r="E79" i="30" s="1"/>
  <c r="F79" i="30" s="1"/>
  <c r="M79" i="30" s="1"/>
  <c r="N79" i="30" s="1"/>
  <c r="H59" i="30"/>
  <c r="S58" i="30"/>
  <c r="U60" i="30" s="1"/>
  <c r="H86" i="29"/>
  <c r="C73" i="29"/>
  <c r="E79" i="29" s="1"/>
  <c r="F79" i="29" s="1"/>
  <c r="M79" i="29" s="1"/>
  <c r="N79" i="29" s="1"/>
  <c r="H59" i="29"/>
  <c r="S58" i="29"/>
  <c r="U60" i="29" s="1"/>
  <c r="H86" i="28"/>
  <c r="C73" i="28"/>
  <c r="E79" i="28" s="1"/>
  <c r="F79" i="28" s="1"/>
  <c r="M79" i="28" s="1"/>
  <c r="N79" i="28" s="1"/>
  <c r="H59" i="28"/>
  <c r="S58" i="28"/>
  <c r="U60" i="28" s="1"/>
  <c r="H86" i="27"/>
  <c r="C73" i="27"/>
  <c r="E79" i="27" s="1"/>
  <c r="F79" i="27" s="1"/>
  <c r="M79" i="27" s="1"/>
  <c r="N79" i="27" s="1"/>
  <c r="H59" i="27"/>
  <c r="S58" i="27"/>
  <c r="U60" i="27" s="1"/>
  <c r="H86" i="25"/>
  <c r="C73" i="25"/>
  <c r="E79" i="25" s="1"/>
  <c r="F79" i="25" s="1"/>
  <c r="M79" i="25" s="1"/>
  <c r="N79" i="25" s="1"/>
  <c r="H59" i="25"/>
  <c r="S58" i="25"/>
  <c r="U60" i="25" s="1"/>
  <c r="H86" i="4"/>
  <c r="C73" i="4"/>
  <c r="E79" i="4" s="1"/>
  <c r="S58" i="4"/>
  <c r="U60" i="4" s="1"/>
  <c r="C73" i="24"/>
  <c r="E79" i="24" s="1"/>
  <c r="I21" i="2"/>
  <c r="I19" i="2"/>
  <c r="F64" i="14"/>
  <c r="F66" i="14"/>
  <c r="F65" i="14"/>
  <c r="F79" i="4" l="1"/>
  <c r="M79" i="4" s="1"/>
  <c r="N79" i="4" s="1"/>
  <c r="I79" i="4" s="1"/>
  <c r="I84" i="33"/>
  <c r="I83" i="33"/>
  <c r="I85" i="33"/>
  <c r="I86" i="33"/>
  <c r="I82" i="33"/>
  <c r="I85" i="32"/>
  <c r="I82" i="32"/>
  <c r="I86" i="32"/>
  <c r="I84" i="32"/>
  <c r="I83" i="32"/>
  <c r="I85" i="31"/>
  <c r="I84" i="31"/>
  <c r="I86" i="31"/>
  <c r="I83" i="31"/>
  <c r="I82" i="31"/>
  <c r="I85" i="30"/>
  <c r="I86" i="30"/>
  <c r="I84" i="30"/>
  <c r="I83" i="30"/>
  <c r="I82" i="30"/>
  <c r="I86" i="29"/>
  <c r="I85" i="29"/>
  <c r="I84" i="29"/>
  <c r="I83" i="29"/>
  <c r="I82" i="29"/>
  <c r="I85" i="28"/>
  <c r="I86" i="28"/>
  <c r="I83" i="28"/>
  <c r="I82" i="28"/>
  <c r="I84" i="28"/>
  <c r="I86" i="27"/>
  <c r="I85" i="27"/>
  <c r="I82" i="27"/>
  <c r="I84" i="27"/>
  <c r="I83" i="27"/>
  <c r="I86" i="25"/>
  <c r="I85" i="25"/>
  <c r="I83" i="25"/>
  <c r="I84" i="25"/>
  <c r="I82" i="25"/>
  <c r="D10" i="14"/>
  <c r="D20" i="14" s="1"/>
  <c r="F10" i="14"/>
  <c r="F20" i="14" s="1"/>
  <c r="I86" i="4" l="1"/>
  <c r="I85" i="4"/>
  <c r="I83" i="4"/>
  <c r="I82" i="4"/>
  <c r="I84" i="4"/>
  <c r="I89" i="27"/>
  <c r="E68" i="14"/>
  <c r="I27" i="2"/>
  <c r="I89" i="28"/>
  <c r="I89" i="33"/>
  <c r="I89" i="32"/>
  <c r="I89" i="31"/>
  <c r="I89" i="30"/>
  <c r="I89" i="29"/>
  <c r="I89" i="25"/>
  <c r="H59" i="24"/>
  <c r="I89" i="4" l="1"/>
  <c r="O1" i="37"/>
  <c r="O1" i="17"/>
  <c r="J15" i="34" l="1"/>
  <c r="J9" i="34" l="1"/>
  <c r="J11" i="34"/>
  <c r="J13" i="34"/>
  <c r="J17" i="34"/>
  <c r="J19" i="34"/>
  <c r="J21" i="34"/>
  <c r="J23" i="34"/>
  <c r="J25" i="34"/>
  <c r="J7" i="34"/>
  <c r="J28" i="34" l="1"/>
  <c r="I2" i="34"/>
  <c r="S38" i="33"/>
  <c r="S36" i="33"/>
  <c r="S34" i="33"/>
  <c r="S32" i="33"/>
  <c r="U41" i="33" s="1"/>
  <c r="U64" i="33" s="1"/>
  <c r="S30" i="33"/>
  <c r="S38" i="32"/>
  <c r="S36" i="32"/>
  <c r="S34" i="32"/>
  <c r="S32" i="32"/>
  <c r="S30" i="32"/>
  <c r="S38" i="31"/>
  <c r="S36" i="31"/>
  <c r="S34" i="31"/>
  <c r="S32" i="31"/>
  <c r="S30" i="31"/>
  <c r="S38" i="30"/>
  <c r="S36" i="30"/>
  <c r="S34" i="30"/>
  <c r="S32" i="30"/>
  <c r="S30" i="30"/>
  <c r="S38" i="29"/>
  <c r="S36" i="29"/>
  <c r="S34" i="29"/>
  <c r="S32" i="29"/>
  <c r="S30" i="29"/>
  <c r="S38" i="28"/>
  <c r="S36" i="28"/>
  <c r="S34" i="28"/>
  <c r="S32" i="28"/>
  <c r="S30" i="28"/>
  <c r="U41" i="28" s="1"/>
  <c r="U64" i="28" s="1"/>
  <c r="S38" i="27"/>
  <c r="S36" i="27"/>
  <c r="S34" i="27"/>
  <c r="S32" i="27"/>
  <c r="S30" i="27"/>
  <c r="S38" i="25"/>
  <c r="S36" i="25"/>
  <c r="S34" i="25"/>
  <c r="S32" i="25"/>
  <c r="S30" i="25"/>
  <c r="S58" i="24"/>
  <c r="U60" i="24" s="1"/>
  <c r="S30" i="24"/>
  <c r="S38" i="24"/>
  <c r="S36" i="24"/>
  <c r="S34" i="24"/>
  <c r="S32" i="24"/>
  <c r="U41" i="31" l="1"/>
  <c r="U64" i="31" s="1"/>
  <c r="U41" i="27"/>
  <c r="U41" i="25"/>
  <c r="U64" i="25" s="1"/>
  <c r="U41" i="30"/>
  <c r="U41" i="24"/>
  <c r="U64" i="24" s="1"/>
  <c r="I24" i="33"/>
  <c r="U41" i="32"/>
  <c r="U64" i="32" s="1"/>
  <c r="I24" i="31"/>
  <c r="U41" i="29"/>
  <c r="U64" i="29" s="1"/>
  <c r="I24" i="29"/>
  <c r="I24" i="28"/>
  <c r="I24" i="25"/>
  <c r="C11" i="21"/>
  <c r="I24" i="24" l="1"/>
  <c r="I24" i="30"/>
  <c r="U64" i="30"/>
  <c r="I24" i="27"/>
  <c r="U64" i="27"/>
  <c r="I24" i="32"/>
  <c r="S38" i="4"/>
  <c r="S36" i="4"/>
  <c r="S34" i="4"/>
  <c r="S32" i="4"/>
  <c r="S30" i="4"/>
  <c r="U41" i="4" l="1"/>
  <c r="U64" i="4" s="1"/>
  <c r="E54" i="14"/>
  <c r="F54" i="14"/>
  <c r="C52" i="14"/>
  <c r="C14" i="21"/>
  <c r="C51" i="14"/>
  <c r="C13" i="21"/>
  <c r="C50" i="14"/>
  <c r="C12" i="21"/>
  <c r="C49" i="14"/>
  <c r="C48" i="14"/>
  <c r="C10" i="21"/>
  <c r="C47" i="14"/>
  <c r="C9" i="21"/>
  <c r="C46" i="14"/>
  <c r="C8" i="21"/>
  <c r="C45" i="14"/>
  <c r="C7" i="21"/>
  <c r="C44" i="14"/>
  <c r="C6" i="21"/>
  <c r="C43" i="14"/>
  <c r="C5" i="21"/>
  <c r="I24" i="4" l="1"/>
  <c r="F114" i="33" l="1"/>
  <c r="E114" i="33"/>
  <c r="E115" i="33"/>
  <c r="E116" i="33" s="1"/>
  <c r="F115" i="33" l="1"/>
  <c r="F116" i="33"/>
  <c r="F117" i="33" s="1"/>
  <c r="I110" i="33"/>
  <c r="H16" i="21" s="1"/>
  <c r="E99" i="33"/>
  <c r="E105" i="33" s="1"/>
  <c r="I105" i="33" s="1"/>
  <c r="I49" i="33"/>
  <c r="I53" i="33" s="1"/>
  <c r="H2" i="33"/>
  <c r="I1" i="33"/>
  <c r="F115" i="32"/>
  <c r="E115" i="32"/>
  <c r="F114" i="32"/>
  <c r="F116" i="32" s="1"/>
  <c r="F117" i="32" s="1"/>
  <c r="E114" i="32"/>
  <c r="E116" i="32" s="1"/>
  <c r="E117" i="32" s="1"/>
  <c r="I110" i="32"/>
  <c r="E99" i="32"/>
  <c r="E105" i="32" s="1"/>
  <c r="I105" i="32" s="1"/>
  <c r="I108" i="32" s="1"/>
  <c r="I49" i="32"/>
  <c r="I53" i="32" s="1"/>
  <c r="H2" i="32"/>
  <c r="I1" i="32"/>
  <c r="F115" i="31"/>
  <c r="E115" i="31"/>
  <c r="F114" i="31"/>
  <c r="E114" i="31"/>
  <c r="E116" i="31" s="1"/>
  <c r="E117" i="31" s="1"/>
  <c r="I110" i="31"/>
  <c r="E99" i="31"/>
  <c r="E105" i="31" s="1"/>
  <c r="I105" i="31" s="1"/>
  <c r="I108" i="31" s="1"/>
  <c r="I49" i="31"/>
  <c r="I53" i="31" s="1"/>
  <c r="H2" i="31"/>
  <c r="I1" i="31"/>
  <c r="F115" i="30"/>
  <c r="E115" i="30"/>
  <c r="F114" i="30"/>
  <c r="E114" i="30"/>
  <c r="E116" i="30" s="1"/>
  <c r="E117" i="30" s="1"/>
  <c r="I110" i="30"/>
  <c r="E99" i="30"/>
  <c r="E105" i="30" s="1"/>
  <c r="I105" i="30" s="1"/>
  <c r="I108" i="30" s="1"/>
  <c r="I49" i="30"/>
  <c r="I53" i="30" s="1"/>
  <c r="H2" i="30"/>
  <c r="I1" i="30"/>
  <c r="F115" i="29"/>
  <c r="E115" i="29"/>
  <c r="F114" i="29"/>
  <c r="F116" i="29" s="1"/>
  <c r="F117" i="29" s="1"/>
  <c r="E114" i="29"/>
  <c r="E116" i="29" s="1"/>
  <c r="E117" i="29" s="1"/>
  <c r="I110" i="29"/>
  <c r="E99" i="29"/>
  <c r="E105" i="29" s="1"/>
  <c r="I105" i="29" s="1"/>
  <c r="I108" i="29" s="1"/>
  <c r="I49" i="29"/>
  <c r="I53" i="29" s="1"/>
  <c r="H2" i="29"/>
  <c r="I1" i="29"/>
  <c r="F115" i="28"/>
  <c r="E115" i="28"/>
  <c r="F114" i="28"/>
  <c r="E114" i="28"/>
  <c r="I110" i="28"/>
  <c r="E99" i="28"/>
  <c r="E105" i="28" s="1"/>
  <c r="I105" i="28" s="1"/>
  <c r="I108" i="28" s="1"/>
  <c r="I49" i="28"/>
  <c r="I53" i="28" s="1"/>
  <c r="H2" i="28"/>
  <c r="I1" i="28"/>
  <c r="F115" i="27"/>
  <c r="E115" i="27"/>
  <c r="F114" i="27"/>
  <c r="F116" i="27" s="1"/>
  <c r="F117" i="27" s="1"/>
  <c r="E114" i="27"/>
  <c r="I110" i="27"/>
  <c r="E99" i="27"/>
  <c r="E105" i="27" s="1"/>
  <c r="I105" i="27" s="1"/>
  <c r="I108" i="27" s="1"/>
  <c r="I49" i="27"/>
  <c r="I53" i="27" s="1"/>
  <c r="H2" i="27"/>
  <c r="I1" i="27"/>
  <c r="F115" i="25"/>
  <c r="E115" i="25"/>
  <c r="F114" i="25"/>
  <c r="E114" i="25"/>
  <c r="I110" i="25"/>
  <c r="E99" i="25"/>
  <c r="E105" i="25" s="1"/>
  <c r="I105" i="25" s="1"/>
  <c r="I108" i="25" s="1"/>
  <c r="I49" i="25"/>
  <c r="I53" i="25" s="1"/>
  <c r="H2" i="25"/>
  <c r="I1" i="25"/>
  <c r="F115" i="24"/>
  <c r="E115" i="24"/>
  <c r="F114" i="24"/>
  <c r="E114" i="24"/>
  <c r="E116" i="24" s="1"/>
  <c r="E117" i="24" s="1"/>
  <c r="I110" i="24"/>
  <c r="E99" i="24"/>
  <c r="E105" i="24" s="1"/>
  <c r="I105" i="24" s="1"/>
  <c r="I108" i="24" s="1"/>
  <c r="H6" i="21" s="1"/>
  <c r="H86" i="24"/>
  <c r="F79" i="24"/>
  <c r="M79" i="24" s="1"/>
  <c r="I49" i="24"/>
  <c r="I53" i="24" s="1"/>
  <c r="H2" i="24"/>
  <c r="I1" i="24"/>
  <c r="E99" i="4"/>
  <c r="E105" i="4" s="1"/>
  <c r="I105" i="4" s="1"/>
  <c r="F115" i="4"/>
  <c r="E115" i="4"/>
  <c r="F114" i="4"/>
  <c r="E114" i="4"/>
  <c r="I110" i="4"/>
  <c r="I49" i="4"/>
  <c r="H2" i="4"/>
  <c r="I1" i="4"/>
  <c r="G13" i="21" l="1"/>
  <c r="D13" i="21"/>
  <c r="D10" i="21"/>
  <c r="G10" i="21"/>
  <c r="I58" i="32"/>
  <c r="I57" i="32"/>
  <c r="I56" i="32"/>
  <c r="I62" i="32"/>
  <c r="I59" i="32"/>
  <c r="I61" i="32"/>
  <c r="I60" i="32"/>
  <c r="H13" i="21"/>
  <c r="I59" i="27"/>
  <c r="I58" i="27"/>
  <c r="I57" i="27"/>
  <c r="I61" i="27"/>
  <c r="I56" i="27"/>
  <c r="I62" i="27"/>
  <c r="I60" i="27"/>
  <c r="I62" i="33"/>
  <c r="I61" i="33"/>
  <c r="I59" i="33"/>
  <c r="I58" i="33"/>
  <c r="I57" i="33"/>
  <c r="I56" i="33"/>
  <c r="I60" i="33"/>
  <c r="H12" i="21"/>
  <c r="I62" i="25"/>
  <c r="I61" i="25"/>
  <c r="I58" i="25"/>
  <c r="I57" i="25"/>
  <c r="I59" i="25"/>
  <c r="I56" i="25"/>
  <c r="I60" i="25"/>
  <c r="I57" i="31"/>
  <c r="I62" i="31"/>
  <c r="I61" i="31"/>
  <c r="I59" i="31"/>
  <c r="I58" i="31"/>
  <c r="I56" i="31"/>
  <c r="I60" i="31"/>
  <c r="H9" i="21"/>
  <c r="I57" i="29"/>
  <c r="I56" i="29"/>
  <c r="I59" i="29"/>
  <c r="I58" i="29"/>
  <c r="I62" i="29"/>
  <c r="I61" i="29"/>
  <c r="I60" i="29"/>
  <c r="H8" i="21"/>
  <c r="H7" i="21"/>
  <c r="I56" i="28"/>
  <c r="I62" i="28"/>
  <c r="I61" i="28"/>
  <c r="I59" i="28"/>
  <c r="I58" i="28"/>
  <c r="I57" i="28"/>
  <c r="I60" i="28"/>
  <c r="I62" i="30"/>
  <c r="I61" i="30"/>
  <c r="I59" i="30"/>
  <c r="I58" i="30"/>
  <c r="I57" i="30"/>
  <c r="I56" i="30"/>
  <c r="I60" i="30"/>
  <c r="I62" i="24"/>
  <c r="I61" i="24"/>
  <c r="H11" i="21"/>
  <c r="H10" i="21"/>
  <c r="F116" i="31"/>
  <c r="F117" i="31" s="1"/>
  <c r="D12" i="21" s="1"/>
  <c r="F116" i="30"/>
  <c r="F117" i="30" s="1"/>
  <c r="G11" i="21" s="1"/>
  <c r="E116" i="28"/>
  <c r="E117" i="28" s="1"/>
  <c r="F116" i="28"/>
  <c r="F117" i="28" s="1"/>
  <c r="E116" i="27"/>
  <c r="E117" i="27" s="1"/>
  <c r="F116" i="25"/>
  <c r="F117" i="25" s="1"/>
  <c r="N79" i="24"/>
  <c r="I59" i="24"/>
  <c r="I58" i="24"/>
  <c r="I60" i="24"/>
  <c r="F116" i="24"/>
  <c r="F117" i="24" s="1"/>
  <c r="G6" i="21" s="1"/>
  <c r="I53" i="4"/>
  <c r="I61" i="4" s="1"/>
  <c r="E116" i="4"/>
  <c r="E117" i="4" s="1"/>
  <c r="F116" i="4"/>
  <c r="F117" i="4" s="1"/>
  <c r="E116" i="25"/>
  <c r="E117" i="25" s="1"/>
  <c r="I108" i="33"/>
  <c r="E117" i="33"/>
  <c r="I10" i="21"/>
  <c r="I8" i="21"/>
  <c r="I57" i="24"/>
  <c r="I56" i="24"/>
  <c r="I108" i="4"/>
  <c r="G14" i="21" l="1"/>
  <c r="D14" i="21"/>
  <c r="G12" i="21"/>
  <c r="D11" i="21"/>
  <c r="G9" i="21"/>
  <c r="D9" i="21"/>
  <c r="G8" i="21"/>
  <c r="D8" i="21"/>
  <c r="G7" i="21"/>
  <c r="D7" i="21"/>
  <c r="D6" i="21"/>
  <c r="I65" i="33"/>
  <c r="G5" i="21"/>
  <c r="G21" i="21" s="1"/>
  <c r="D5" i="21"/>
  <c r="M65" i="32"/>
  <c r="M65" i="30"/>
  <c r="M65" i="31"/>
  <c r="I65" i="32"/>
  <c r="M89" i="32" s="1"/>
  <c r="M65" i="25"/>
  <c r="I65" i="31"/>
  <c r="M89" i="31" s="1"/>
  <c r="I65" i="30"/>
  <c r="M89" i="30" s="1"/>
  <c r="M65" i="29"/>
  <c r="M65" i="28"/>
  <c r="I65" i="28"/>
  <c r="M89" i="28" s="1"/>
  <c r="I65" i="27"/>
  <c r="M89" i="27" s="1"/>
  <c r="H14" i="21"/>
  <c r="M65" i="33"/>
  <c r="M89" i="33"/>
  <c r="I65" i="25"/>
  <c r="M89" i="25" s="1"/>
  <c r="I65" i="29"/>
  <c r="M89" i="29" s="1"/>
  <c r="M65" i="27"/>
  <c r="I65" i="24"/>
  <c r="I57" i="4"/>
  <c r="I56" i="4"/>
  <c r="I62" i="4"/>
  <c r="I59" i="4"/>
  <c r="I58" i="4"/>
  <c r="I60" i="4"/>
  <c r="I13" i="21"/>
  <c r="I11" i="21"/>
  <c r="I85" i="24"/>
  <c r="I84" i="24"/>
  <c r="I83" i="24"/>
  <c r="I82" i="24"/>
  <c r="I7" i="21"/>
  <c r="I12" i="21"/>
  <c r="I14" i="21"/>
  <c r="D21" i="21" l="1"/>
  <c r="M108" i="32"/>
  <c r="J13" i="21" s="1"/>
  <c r="M108" i="27"/>
  <c r="J8" i="21" s="1"/>
  <c r="I65" i="4"/>
  <c r="I12" i="2" s="1"/>
  <c r="M108" i="29"/>
  <c r="J10" i="21" s="1"/>
  <c r="M65" i="4"/>
  <c r="I86" i="24"/>
  <c r="M89" i="24" s="1"/>
  <c r="M108" i="30"/>
  <c r="J11" i="21" s="1"/>
  <c r="M108" i="25"/>
  <c r="J7" i="21" s="1"/>
  <c r="M108" i="33"/>
  <c r="J14" i="21" s="1"/>
  <c r="M108" i="31"/>
  <c r="J12" i="21" s="1"/>
  <c r="I9" i="21"/>
  <c r="M108" i="28"/>
  <c r="J9" i="21" s="1"/>
  <c r="I10" i="2" l="1"/>
  <c r="M89" i="4"/>
  <c r="I89" i="24"/>
  <c r="M108" i="4"/>
  <c r="B14" i="21"/>
  <c r="B5" i="21"/>
  <c r="M65" i="24" l="1"/>
  <c r="F61" i="14"/>
  <c r="I25" i="2" s="1"/>
  <c r="I8" i="2"/>
  <c r="I6" i="2" s="1"/>
  <c r="J5" i="21"/>
  <c r="M108" i="24"/>
  <c r="J6" i="21" s="1"/>
  <c r="I6" i="21"/>
  <c r="J1" i="34"/>
  <c r="J21" i="21" l="1"/>
  <c r="I30" i="2"/>
  <c r="F17" i="14"/>
  <c r="B13" i="21" l="1"/>
  <c r="B12" i="21"/>
  <c r="B11" i="21"/>
  <c r="B10" i="21"/>
  <c r="B9" i="21"/>
  <c r="B8" i="21"/>
  <c r="B7" i="21"/>
  <c r="B6" i="21"/>
  <c r="I5" i="21" l="1"/>
  <c r="J1" i="21" l="1"/>
  <c r="G2" i="22"/>
  <c r="H5" i="21" l="1"/>
  <c r="I1" i="2"/>
  <c r="G1" i="22" l="1"/>
  <c r="I45" i="2"/>
  <c r="I43" i="2"/>
  <c r="G2" i="23"/>
  <c r="G1" i="23"/>
  <c r="I41" i="2" l="1"/>
  <c r="I39" i="2" s="1"/>
  <c r="G31" i="23"/>
  <c r="E2" i="14" l="1"/>
  <c r="F23" i="14"/>
  <c r="E22" i="21" l="1"/>
  <c r="G43" i="20"/>
  <c r="E59" i="2"/>
  <c r="F22" i="21"/>
  <c r="O1" i="20"/>
  <c r="F1" i="14" l="1"/>
  <c r="F32" i="14"/>
  <c r="F33" i="14"/>
  <c r="F34" i="14"/>
  <c r="F35" i="14"/>
  <c r="F36" i="14"/>
  <c r="F37" i="14"/>
  <c r="F38" i="14"/>
  <c r="F31" i="14"/>
  <c r="F24" i="14"/>
  <c r="F25" i="14"/>
  <c r="F26" i="14"/>
  <c r="F6" i="14"/>
  <c r="F7" i="14"/>
  <c r="F11" i="14"/>
  <c r="F12" i="14"/>
  <c r="F13" i="14"/>
  <c r="F14" i="14"/>
  <c r="F15" i="14"/>
  <c r="F16" i="14"/>
  <c r="F18" i="14"/>
  <c r="F5" i="14"/>
  <c r="L17" i="2" l="1"/>
  <c r="I17" i="2" s="1"/>
  <c r="I15" i="2" l="1"/>
  <c r="I33" i="2" s="1"/>
  <c r="I50" i="2" s="1"/>
  <c r="I53" i="2" s="1"/>
  <c r="E20" i="14"/>
  <c r="E28" i="14"/>
  <c r="E40" i="14"/>
  <c r="G63" i="15" l="1"/>
</calcChain>
</file>

<file path=xl/comments1.xml><?xml version="1.0" encoding="utf-8"?>
<comments xmlns="http://schemas.openxmlformats.org/spreadsheetml/2006/main">
  <authors>
    <author>Administrator</author>
    <author>Jörg Trübger</author>
  </authors>
  <commentList>
    <comment ref="F15" authorId="0" shapeId="0">
      <text>
        <r>
          <rPr>
            <sz val="8"/>
            <color indexed="81"/>
            <rFont val="Tahoma"/>
            <family val="2"/>
          </rPr>
          <t>Bitte ankreuzen bei sich jährlich wiederholender Förderung der gleichen Maßnahme</t>
        </r>
      </text>
    </comment>
    <comment ref="G16" authorId="1" shapeId="0">
      <text>
        <r>
          <rPr>
            <sz val="8"/>
            <color indexed="81"/>
            <rFont val="Tahoma"/>
            <family val="2"/>
          </rPr>
          <t xml:space="preserve">Das voreingestellte Datum kann überschrieben werden!
</t>
        </r>
      </text>
    </comment>
    <comment ref="G17" authorId="1" shapeId="0">
      <text>
        <r>
          <rPr>
            <b/>
            <sz val="8"/>
            <color indexed="81"/>
            <rFont val="Tahoma"/>
            <family val="2"/>
          </rPr>
          <t>Eintrag nur bei Änderungsantrag</t>
        </r>
      </text>
    </comment>
  </commentList>
</comments>
</file>

<file path=xl/comments10.xml><?xml version="1.0" encoding="utf-8"?>
<comments xmlns="http://schemas.openxmlformats.org/spreadsheetml/2006/main">
  <authors>
    <author>Administrator</author>
  </authors>
  <commentList>
    <comment ref="I24" authorId="0" shapeId="0">
      <text>
        <r>
          <rPr>
            <b/>
            <sz val="8"/>
            <color indexed="81"/>
            <rFont val="Tahoma"/>
            <family val="2"/>
          </rPr>
          <t xml:space="preserve">Administrator: </t>
        </r>
        <r>
          <rPr>
            <b/>
            <u/>
            <sz val="8"/>
            <color indexed="81"/>
            <rFont val="Tahoma"/>
            <family val="2"/>
          </rPr>
          <t>Berechnung der Nettojahresarbeitszeit</t>
        </r>
        <r>
          <rPr>
            <sz val="8"/>
            <color indexed="81"/>
            <rFont val="Tahoma"/>
            <family val="2"/>
          </rPr>
          <t xml:space="preserve">
Die Bruttojahresarbeitszeit einer Vollzeitkkraft beträgt:
 52 Wochen x 40 Stunden + 1 Tag x 8 Stunden = 2088 Stunden.
</t>
        </r>
        <r>
          <rPr>
            <u/>
            <sz val="8"/>
            <color indexed="81"/>
            <rFont val="Tahoma"/>
            <family val="2"/>
          </rPr>
          <t>Davon sind im Rahmen der Berechnung der Nettojahresarbeitszeit abzuziehen:</t>
        </r>
        <r>
          <rPr>
            <sz val="8"/>
            <color indexed="81"/>
            <rFont val="Tahoma"/>
            <family val="2"/>
          </rPr>
          <t xml:space="preserve">
</t>
        </r>
        <r>
          <rPr>
            <u/>
            <sz val="8"/>
            <color indexed="81"/>
            <rFont val="Tahoma"/>
            <family val="2"/>
          </rPr>
          <t>Allgemeine Minderzeiten:</t>
        </r>
        <r>
          <rPr>
            <sz val="8"/>
            <color indexed="81"/>
            <rFont val="Tahoma"/>
            <family val="2"/>
          </rPr>
          <t xml:space="preserve">
- Urlaubstage (Anzahl der Tage x 8 Stunden)
- Arbeitsfreie Tage (Anzahl der Tage x 8 Stunden)
- Wochenfeiertage (Anzahl der Tage x 8 Stunden)
- Fortbildungstage (Anzahl der Tage x 8 Stunden)
- Krankheitstage (Anzahl der Tage x 8 Stunden)
</t>
        </r>
        <r>
          <rPr>
            <u/>
            <sz val="8"/>
            <color indexed="81"/>
            <rFont val="Tahoma"/>
            <family val="2"/>
          </rPr>
          <t>Auf Basis der verbleibenden Jahresarbeitszeit nach Abzug der allgemeinen Minderzeiten sind besondere Minderzeiten abzuziehen wie z.B.:</t>
        </r>
        <r>
          <rPr>
            <sz val="8"/>
            <color indexed="81"/>
            <rFont val="Tahoma"/>
            <family val="2"/>
          </rPr>
          <t xml:space="preserve">
- Vor- und Nachbereitung (Minuten pro Woche)
- Planung und Dokumentation (Minuten pro Woche)
- Teamberatung (Minuten pro Woche)
- Supervision (Minuten pro Woche)
- ... (Minuten pro Woche)
</t>
        </r>
        <r>
          <rPr>
            <b/>
            <u/>
            <sz val="8"/>
            <color indexed="81"/>
            <rFont val="Tahoma"/>
            <family val="2"/>
          </rPr>
          <t>Bitte die Berechnung der Nettojahresarbeitszeit im nebenstehenden Berechnugsfeld vornehmen! Der errechnete Wert wird automatisch in dieses Feld übernommen!</t>
        </r>
      </text>
    </comment>
  </commentList>
</comments>
</file>

<file path=xl/comments11.xml><?xml version="1.0" encoding="utf-8"?>
<comments xmlns="http://schemas.openxmlformats.org/spreadsheetml/2006/main">
  <authors>
    <author>Administrator</author>
  </authors>
  <commentList>
    <comment ref="I24" authorId="0" shapeId="0">
      <text>
        <r>
          <rPr>
            <b/>
            <sz val="8"/>
            <color indexed="81"/>
            <rFont val="Tahoma"/>
            <family val="2"/>
          </rPr>
          <t xml:space="preserve">Administrator: </t>
        </r>
        <r>
          <rPr>
            <b/>
            <u/>
            <sz val="8"/>
            <color indexed="81"/>
            <rFont val="Tahoma"/>
            <family val="2"/>
          </rPr>
          <t>Berechnung der Nettojahresarbeitszeit</t>
        </r>
        <r>
          <rPr>
            <sz val="8"/>
            <color indexed="81"/>
            <rFont val="Tahoma"/>
            <family val="2"/>
          </rPr>
          <t xml:space="preserve">
Die Bruttojahresarbeitszeit einer Vollzeitkkraft beträgt:
 52 Wochen x 40 Stunden + 1 Tag x 8 Stunden = 2088 Stunden.
</t>
        </r>
        <r>
          <rPr>
            <u/>
            <sz val="8"/>
            <color indexed="81"/>
            <rFont val="Tahoma"/>
            <family val="2"/>
          </rPr>
          <t>Davon sind im Rahmen der Berechnung der Nettojahresarbeitszeit abzuziehen:</t>
        </r>
        <r>
          <rPr>
            <sz val="8"/>
            <color indexed="81"/>
            <rFont val="Tahoma"/>
            <family val="2"/>
          </rPr>
          <t xml:space="preserve">
</t>
        </r>
        <r>
          <rPr>
            <u/>
            <sz val="8"/>
            <color indexed="81"/>
            <rFont val="Tahoma"/>
            <family val="2"/>
          </rPr>
          <t>Allgemeine Minderzeiten:</t>
        </r>
        <r>
          <rPr>
            <sz val="8"/>
            <color indexed="81"/>
            <rFont val="Tahoma"/>
            <family val="2"/>
          </rPr>
          <t xml:space="preserve">
- Urlaubstage (Anzahl der Tage x 8 Stunden)
- Arbeitsfreie Tage (Anzahl der Tage x 8 Stunden)
- Wochenfeiertage (Anzahl der Tage x 8 Stunden)
- Fortbildungstage (Anzahl der Tage x 8 Stunden)
- Krankheitstage (Anzahl der Tage x 8 Stunden)
</t>
        </r>
        <r>
          <rPr>
            <u/>
            <sz val="8"/>
            <color indexed="81"/>
            <rFont val="Tahoma"/>
            <family val="2"/>
          </rPr>
          <t>Auf Basis der verbleibenden Jahresarbeitszeit nach Abzug der allgemeinen Minderzeiten sind besondere Minderzeiten abzuziehen wie z.B.:</t>
        </r>
        <r>
          <rPr>
            <sz val="8"/>
            <color indexed="81"/>
            <rFont val="Tahoma"/>
            <family val="2"/>
          </rPr>
          <t xml:space="preserve">
- Vor- und Nachbereitung (Minuten pro Woche)
- Planung und Dokumentation (Minuten pro Woche)
- Teamberatung (Minuten pro Woche)
- Supervision (Minuten pro Woche)
- ... (Minuten pro Woche)
</t>
        </r>
        <r>
          <rPr>
            <b/>
            <u/>
            <sz val="8"/>
            <color indexed="81"/>
            <rFont val="Tahoma"/>
            <family val="2"/>
          </rPr>
          <t>Bitte die Berechnung der Nettojahresarbeitszeit im nebenstehenden Berechnugsfeld vornehmen! Der errechnete Wert wird automatisch in dieses Feld übernommen!</t>
        </r>
      </text>
    </comment>
  </commentList>
</comments>
</file>

<file path=xl/comments12.xml><?xml version="1.0" encoding="utf-8"?>
<comments xmlns="http://schemas.openxmlformats.org/spreadsheetml/2006/main">
  <authors>
    <author>Administrator</author>
  </authors>
  <commentList>
    <comment ref="I24" authorId="0" shapeId="0">
      <text>
        <r>
          <rPr>
            <b/>
            <sz val="8"/>
            <color indexed="81"/>
            <rFont val="Tahoma"/>
            <family val="2"/>
          </rPr>
          <t xml:space="preserve">Administrator: </t>
        </r>
        <r>
          <rPr>
            <b/>
            <u/>
            <sz val="8"/>
            <color indexed="81"/>
            <rFont val="Tahoma"/>
            <family val="2"/>
          </rPr>
          <t>Berechnung der Nettojahresarbeitszeit</t>
        </r>
        <r>
          <rPr>
            <sz val="8"/>
            <color indexed="81"/>
            <rFont val="Tahoma"/>
            <family val="2"/>
          </rPr>
          <t xml:space="preserve">
Die Bruttojahresarbeitszeit einer Vollzeitkkraft beträgt:
 52 Wochen x 40 Stunden + 1 Tag x 8 Stunden = 2088 Stunden.
</t>
        </r>
        <r>
          <rPr>
            <u/>
            <sz val="8"/>
            <color indexed="81"/>
            <rFont val="Tahoma"/>
            <family val="2"/>
          </rPr>
          <t>Davon sind im Rahmen der Berechnung der Nettojahresarbeitszeit abzuziehen:</t>
        </r>
        <r>
          <rPr>
            <sz val="8"/>
            <color indexed="81"/>
            <rFont val="Tahoma"/>
            <family val="2"/>
          </rPr>
          <t xml:space="preserve">
</t>
        </r>
        <r>
          <rPr>
            <u/>
            <sz val="8"/>
            <color indexed="81"/>
            <rFont val="Tahoma"/>
            <family val="2"/>
          </rPr>
          <t>Allgemeine Minderzeiten:</t>
        </r>
        <r>
          <rPr>
            <sz val="8"/>
            <color indexed="81"/>
            <rFont val="Tahoma"/>
            <family val="2"/>
          </rPr>
          <t xml:space="preserve">
- Urlaubstage (Anzahl der Tage x 8 Stunden)
- Arbeitsfreie Tage (Anzahl der Tage x 8 Stunden)
- Wochenfeiertage (Anzahl der Tage x 8 Stunden)
- Fortbildungstage (Anzahl der Tage x 8 Stunden)
- Krankheitstage (Anzahl der Tage x 8 Stunden)
</t>
        </r>
        <r>
          <rPr>
            <u/>
            <sz val="8"/>
            <color indexed="81"/>
            <rFont val="Tahoma"/>
            <family val="2"/>
          </rPr>
          <t>Auf Basis der verbleibenden Jahresarbeitszeit nach Abzug der allgemeinen Minderzeiten sind besondere Minderzeiten abzuziehen wie z.B.:</t>
        </r>
        <r>
          <rPr>
            <sz val="8"/>
            <color indexed="81"/>
            <rFont val="Tahoma"/>
            <family val="2"/>
          </rPr>
          <t xml:space="preserve">
- Vor- und Nachbereitung (Minuten pro Woche)
- Planung und Dokumentation (Minuten pro Woche)
- Teamberatung (Minuten pro Woche)
- Supervision (Minuten pro Woche)
- ... (Minuten pro Woche)
</t>
        </r>
        <r>
          <rPr>
            <b/>
            <u/>
            <sz val="8"/>
            <color indexed="81"/>
            <rFont val="Tahoma"/>
            <family val="2"/>
          </rPr>
          <t>Bitte die Berechnung der Nettojahresarbeitszeit im nebenstehenden Berechnugsfeld vornehmen! Der errechnete Wert wird automatisch in dieses Feld übernommen!</t>
        </r>
      </text>
    </comment>
  </commentList>
</comments>
</file>

<file path=xl/comments13.xml><?xml version="1.0" encoding="utf-8"?>
<comments xmlns="http://schemas.openxmlformats.org/spreadsheetml/2006/main">
  <authors>
    <author>Administrator</author>
  </authors>
  <commentList>
    <comment ref="I24" authorId="0" shapeId="0">
      <text>
        <r>
          <rPr>
            <b/>
            <sz val="8"/>
            <color indexed="81"/>
            <rFont val="Tahoma"/>
            <family val="2"/>
          </rPr>
          <t xml:space="preserve">Administrator: </t>
        </r>
        <r>
          <rPr>
            <b/>
            <u/>
            <sz val="8"/>
            <color indexed="81"/>
            <rFont val="Tahoma"/>
            <family val="2"/>
          </rPr>
          <t>Berechnung der Nettojahresarbeitszeit</t>
        </r>
        <r>
          <rPr>
            <sz val="8"/>
            <color indexed="81"/>
            <rFont val="Tahoma"/>
            <family val="2"/>
          </rPr>
          <t xml:space="preserve">
Die Bruttojahresarbeitszeit einer Vollzeitkkraft beträgt:
 52 Wochen x 40 Stunden + 1 Tag x 8 Stunden = 2088 Stunden.
</t>
        </r>
        <r>
          <rPr>
            <u/>
            <sz val="8"/>
            <color indexed="81"/>
            <rFont val="Tahoma"/>
            <family val="2"/>
          </rPr>
          <t>Davon sind im Rahmen der Berechnung der Nettojahresarbeitszeit abzuziehen:</t>
        </r>
        <r>
          <rPr>
            <sz val="8"/>
            <color indexed="81"/>
            <rFont val="Tahoma"/>
            <family val="2"/>
          </rPr>
          <t xml:space="preserve">
</t>
        </r>
        <r>
          <rPr>
            <u/>
            <sz val="8"/>
            <color indexed="81"/>
            <rFont val="Tahoma"/>
            <family val="2"/>
          </rPr>
          <t>Allgemeine Minderzeiten:</t>
        </r>
        <r>
          <rPr>
            <sz val="8"/>
            <color indexed="81"/>
            <rFont val="Tahoma"/>
            <family val="2"/>
          </rPr>
          <t xml:space="preserve">
- Urlaubstage (Anzahl der Tage x 8 Stunden)
- Arbeitsfreie Tage (Anzahl der Tage x 8 Stunden)
- Wochenfeiertage (Anzahl der Tage x 8 Stunden)
- Fortbildungstage (Anzahl der Tage x 8 Stunden)
- Krankheitstage (Anzahl der Tage x 8 Stunden)
</t>
        </r>
        <r>
          <rPr>
            <u/>
            <sz val="8"/>
            <color indexed="81"/>
            <rFont val="Tahoma"/>
            <family val="2"/>
          </rPr>
          <t>Auf Basis der verbleibenden Jahresarbeitszeit nach Abzug der allgemeinen Minderzeiten sind besondere Minderzeiten abzuziehen wie z.B.:</t>
        </r>
        <r>
          <rPr>
            <sz val="8"/>
            <color indexed="81"/>
            <rFont val="Tahoma"/>
            <family val="2"/>
          </rPr>
          <t xml:space="preserve">
- Vor- und Nachbereitung (Minuten pro Woche)
- Planung und Dokumentation (Minuten pro Woche)
- Teamberatung (Minuten pro Woche)
- Supervision (Minuten pro Woche)
- ... (Minuten pro Woche)
</t>
        </r>
        <r>
          <rPr>
            <b/>
            <u/>
            <sz val="8"/>
            <color indexed="81"/>
            <rFont val="Tahoma"/>
            <family val="2"/>
          </rPr>
          <t>Bitte die Berechnung der Nettojahresarbeitszeit im nebenstehenden Berechnugsfeld vornehmen! Der errechnete Wert wird automatisch in dieses Feld übernommen!</t>
        </r>
      </text>
    </comment>
  </commentList>
</comments>
</file>

<file path=xl/comments14.xml><?xml version="1.0" encoding="utf-8"?>
<comments xmlns="http://schemas.openxmlformats.org/spreadsheetml/2006/main">
  <authors>
    <author>Administrator</author>
  </authors>
  <commentList>
    <comment ref="I24" authorId="0" shapeId="0">
      <text>
        <r>
          <rPr>
            <b/>
            <sz val="8"/>
            <color indexed="81"/>
            <rFont val="Tahoma"/>
            <family val="2"/>
          </rPr>
          <t xml:space="preserve">Administrator: </t>
        </r>
        <r>
          <rPr>
            <b/>
            <u/>
            <sz val="8"/>
            <color indexed="81"/>
            <rFont val="Tahoma"/>
            <family val="2"/>
          </rPr>
          <t>Berechnung der Nettojahresarbeitszeit</t>
        </r>
        <r>
          <rPr>
            <sz val="8"/>
            <color indexed="81"/>
            <rFont val="Tahoma"/>
            <family val="2"/>
          </rPr>
          <t xml:space="preserve">
Die Bruttojahresarbeitszeit einer Vollzeitkkraft beträgt:
 52 Wochen x 40 Stunden + 1 Tag x 8 Stunden = 2088 Stunden.
</t>
        </r>
        <r>
          <rPr>
            <u/>
            <sz val="8"/>
            <color indexed="81"/>
            <rFont val="Tahoma"/>
            <family val="2"/>
          </rPr>
          <t>Davon sind im Rahmen der Berechnung der Nettojahresarbeitszeit abzuziehen:</t>
        </r>
        <r>
          <rPr>
            <sz val="8"/>
            <color indexed="81"/>
            <rFont val="Tahoma"/>
            <family val="2"/>
          </rPr>
          <t xml:space="preserve">
</t>
        </r>
        <r>
          <rPr>
            <u/>
            <sz val="8"/>
            <color indexed="81"/>
            <rFont val="Tahoma"/>
            <family val="2"/>
          </rPr>
          <t>Allgemeine Minderzeiten:</t>
        </r>
        <r>
          <rPr>
            <sz val="8"/>
            <color indexed="81"/>
            <rFont val="Tahoma"/>
            <family val="2"/>
          </rPr>
          <t xml:space="preserve">
- Urlaubstage (Anzahl der Tage x 8 Stunden)
- Arbeitsfreie Tage (Anzahl der Tage x 8 Stunden)
- Wochenfeiertage (Anzahl der Tage x 8 Stunden)
- Fortbildungstage (Anzahl der Tage x 8 Stunden)
- Krankheitstage (Anzahl der Tage x 8 Stunden)
</t>
        </r>
        <r>
          <rPr>
            <u/>
            <sz val="8"/>
            <color indexed="81"/>
            <rFont val="Tahoma"/>
            <family val="2"/>
          </rPr>
          <t>Auf Basis der verbleibenden Jahresarbeitszeit nach Abzug der allgemeinen Minderzeiten sind besondere Minderzeiten abzuziehen wie z.B.:</t>
        </r>
        <r>
          <rPr>
            <sz val="8"/>
            <color indexed="81"/>
            <rFont val="Tahoma"/>
            <family val="2"/>
          </rPr>
          <t xml:space="preserve">
- Vor- und Nachbereitung (Minuten pro Woche)
- Planung und Dokumentation (Minuten pro Woche)
- Teamberatung (Minuten pro Woche)
- Supervision (Minuten pro Woche)
- ... (Minuten pro Woche)
</t>
        </r>
        <r>
          <rPr>
            <b/>
            <u/>
            <sz val="8"/>
            <color indexed="81"/>
            <rFont val="Tahoma"/>
            <family val="2"/>
          </rPr>
          <t>Bitte die Berechnung der Nettojahresarbeitszeit im nebenstehenden Berechnugsfeld vornehmen! Der errechnete Wert wird automatisch in dieses Feld übernommen!</t>
        </r>
      </text>
    </comment>
  </commentList>
</comments>
</file>

<file path=xl/comments15.xml><?xml version="1.0" encoding="utf-8"?>
<comments xmlns="http://schemas.openxmlformats.org/spreadsheetml/2006/main">
  <authors>
    <author>Administrator</author>
  </authors>
  <commentList>
    <comment ref="I24" authorId="0" shapeId="0">
      <text>
        <r>
          <rPr>
            <b/>
            <sz val="8"/>
            <color indexed="81"/>
            <rFont val="Tahoma"/>
            <family val="2"/>
          </rPr>
          <t xml:space="preserve">Administrator: </t>
        </r>
        <r>
          <rPr>
            <b/>
            <u/>
            <sz val="8"/>
            <color indexed="81"/>
            <rFont val="Tahoma"/>
            <family val="2"/>
          </rPr>
          <t>Berechnung der Nettojahresarbeitszeit</t>
        </r>
        <r>
          <rPr>
            <sz val="8"/>
            <color indexed="81"/>
            <rFont val="Tahoma"/>
            <family val="2"/>
          </rPr>
          <t xml:space="preserve">
Die Bruttojahresarbeitszeit einer Vollzeitkkraft beträgt:
 52 Wochen x 40 Stunden + 1 Tag x 8 Stunden = 2088 Stunden.
</t>
        </r>
        <r>
          <rPr>
            <u/>
            <sz val="8"/>
            <color indexed="81"/>
            <rFont val="Tahoma"/>
            <family val="2"/>
          </rPr>
          <t>Davon sind im Rahmen der Berechnung der Nettojahresarbeitszeit abzuziehen:</t>
        </r>
        <r>
          <rPr>
            <sz val="8"/>
            <color indexed="81"/>
            <rFont val="Tahoma"/>
            <family val="2"/>
          </rPr>
          <t xml:space="preserve">
</t>
        </r>
        <r>
          <rPr>
            <u/>
            <sz val="8"/>
            <color indexed="81"/>
            <rFont val="Tahoma"/>
            <family val="2"/>
          </rPr>
          <t>Allgemeine Minderzeiten:</t>
        </r>
        <r>
          <rPr>
            <sz val="8"/>
            <color indexed="81"/>
            <rFont val="Tahoma"/>
            <family val="2"/>
          </rPr>
          <t xml:space="preserve">
- Urlaubstage (Anzahl der Tage x 8 Stunden)
- Arbeitsfreie Tage (Anzahl der Tage x 8 Stunden)
- Wochenfeiertage (Anzahl der Tage x 8 Stunden)
- Fortbildungstage (Anzahl der Tage x 8 Stunden)
- Krankheitstage (Anzahl der Tage x 8 Stunden)
</t>
        </r>
        <r>
          <rPr>
            <u/>
            <sz val="8"/>
            <color indexed="81"/>
            <rFont val="Tahoma"/>
            <family val="2"/>
          </rPr>
          <t>Auf Basis der verbleibenden Jahresarbeitszeit nach Abzug der allgemeinen Minderzeiten sind besondere Minderzeiten abzuziehen wie z.B.:</t>
        </r>
        <r>
          <rPr>
            <sz val="8"/>
            <color indexed="81"/>
            <rFont val="Tahoma"/>
            <family val="2"/>
          </rPr>
          <t xml:space="preserve">
- Vor- und Nachbereitung (Minuten pro Woche)
- Planung und Dokumentation (Minuten pro Woche)
- Teamberatung (Minuten pro Woche)
- Supervision (Minuten pro Woche)
- ... (Minuten pro Woche)
</t>
        </r>
        <r>
          <rPr>
            <b/>
            <u/>
            <sz val="8"/>
            <color indexed="81"/>
            <rFont val="Tahoma"/>
            <family val="2"/>
          </rPr>
          <t>Bitte die Berechnung der Nettojahresarbeitszeit im nebenstehenden Berechnugsfeld vornehmen! Der errechnete Wert wird automatisch in dieses Feld übernommen!</t>
        </r>
      </text>
    </comment>
  </commentList>
</comments>
</file>

<file path=xl/comments16.xml><?xml version="1.0" encoding="utf-8"?>
<comments xmlns="http://schemas.openxmlformats.org/spreadsheetml/2006/main">
  <authors>
    <author>Administrator</author>
  </authors>
  <commentList>
    <comment ref="I24" authorId="0" shapeId="0">
      <text>
        <r>
          <rPr>
            <b/>
            <sz val="8"/>
            <color indexed="81"/>
            <rFont val="Tahoma"/>
            <family val="2"/>
          </rPr>
          <t xml:space="preserve">Administrator: </t>
        </r>
        <r>
          <rPr>
            <b/>
            <u/>
            <sz val="8"/>
            <color indexed="81"/>
            <rFont val="Tahoma"/>
            <family val="2"/>
          </rPr>
          <t>Berechnung der Nettojahresarbeitszeit</t>
        </r>
        <r>
          <rPr>
            <sz val="8"/>
            <color indexed="81"/>
            <rFont val="Tahoma"/>
            <family val="2"/>
          </rPr>
          <t xml:space="preserve">
Die Bruttojahresarbeitszeit einer Vollzeitkkraft beträgt:
 52 Wochen x 40 Stunden + 1 Tag x 8 Stunden = 2088 Stunden.
</t>
        </r>
        <r>
          <rPr>
            <u/>
            <sz val="8"/>
            <color indexed="81"/>
            <rFont val="Tahoma"/>
            <family val="2"/>
          </rPr>
          <t>Davon sind im Rahmen der Berechnung der Nettojahresarbeitszeit abzuziehen:</t>
        </r>
        <r>
          <rPr>
            <sz val="8"/>
            <color indexed="81"/>
            <rFont val="Tahoma"/>
            <family val="2"/>
          </rPr>
          <t xml:space="preserve">
</t>
        </r>
        <r>
          <rPr>
            <u/>
            <sz val="8"/>
            <color indexed="81"/>
            <rFont val="Tahoma"/>
            <family val="2"/>
          </rPr>
          <t>Allgemeine Minderzeiten:</t>
        </r>
        <r>
          <rPr>
            <sz val="8"/>
            <color indexed="81"/>
            <rFont val="Tahoma"/>
            <family val="2"/>
          </rPr>
          <t xml:space="preserve">
- Urlaubstage (Anzahl der Tage x 8 Stunden)
- Arbeitsfreie Tage (Anzahl der Tage x 8 Stunden)
- Wochenfeiertage (Anzahl der Tage x 8 Stunden)
- Fortbildungstage (Anzahl der Tage x 8 Stunden)
- Krankheitstage (Anzahl der Tage x 8 Stunden)
</t>
        </r>
        <r>
          <rPr>
            <u/>
            <sz val="8"/>
            <color indexed="81"/>
            <rFont val="Tahoma"/>
            <family val="2"/>
          </rPr>
          <t>Auf Basis der verbleibenden Jahresarbeitszeit nach Abzug der allgemeinen Minderzeiten sind besondere Minderzeiten abzuziehen wie z.B.:</t>
        </r>
        <r>
          <rPr>
            <sz val="8"/>
            <color indexed="81"/>
            <rFont val="Tahoma"/>
            <family val="2"/>
          </rPr>
          <t xml:space="preserve">
- Vor- und Nachbereitung (Minuten pro Woche)
- Planung und Dokumentation (Minuten pro Woche)
- Teamberatung (Minuten pro Woche)
- Supervision (Minuten pro Woche)
- ... (Minuten pro Woche)
</t>
        </r>
        <r>
          <rPr>
            <b/>
            <u/>
            <sz val="8"/>
            <color indexed="81"/>
            <rFont val="Tahoma"/>
            <family val="2"/>
          </rPr>
          <t>Bitte die Berechnung der Nettojahresarbeitszeit im nebenstehenden Berechnugsfeld vornehmen! Der errechnete Wert wird automatisch in dieses Feld übernommen!</t>
        </r>
      </text>
    </comment>
  </commentList>
</comments>
</file>

<file path=xl/comments17.xml><?xml version="1.0" encoding="utf-8"?>
<comments xmlns="http://schemas.openxmlformats.org/spreadsheetml/2006/main">
  <authors>
    <author>Administrator</author>
  </authors>
  <commentList>
    <comment ref="I24" authorId="0" shapeId="0">
      <text>
        <r>
          <rPr>
            <b/>
            <sz val="8"/>
            <color indexed="81"/>
            <rFont val="Tahoma"/>
            <family val="2"/>
          </rPr>
          <t xml:space="preserve">Administrator: </t>
        </r>
        <r>
          <rPr>
            <b/>
            <u/>
            <sz val="8"/>
            <color indexed="81"/>
            <rFont val="Tahoma"/>
            <family val="2"/>
          </rPr>
          <t>Berechnung der Nettojahresarbeitszeit</t>
        </r>
        <r>
          <rPr>
            <sz val="8"/>
            <color indexed="81"/>
            <rFont val="Tahoma"/>
            <family val="2"/>
          </rPr>
          <t xml:space="preserve">
Die Bruttojahresarbeitszeit einer Vollzeitkkraft beträgt:
 52 Wochen x 40 Stunden + 1 Tag x 8 Stunden = 2088 Stunden.
</t>
        </r>
        <r>
          <rPr>
            <u/>
            <sz val="8"/>
            <color indexed="81"/>
            <rFont val="Tahoma"/>
            <family val="2"/>
          </rPr>
          <t>Davon sind im Rahmen der Berechnung der Nettojahresarbeitszeit abzuziehen:</t>
        </r>
        <r>
          <rPr>
            <sz val="8"/>
            <color indexed="81"/>
            <rFont val="Tahoma"/>
            <family val="2"/>
          </rPr>
          <t xml:space="preserve">
</t>
        </r>
        <r>
          <rPr>
            <u/>
            <sz val="8"/>
            <color indexed="81"/>
            <rFont val="Tahoma"/>
            <family val="2"/>
          </rPr>
          <t>Allgemeine Minderzeiten:</t>
        </r>
        <r>
          <rPr>
            <sz val="8"/>
            <color indexed="81"/>
            <rFont val="Tahoma"/>
            <family val="2"/>
          </rPr>
          <t xml:space="preserve">
- Urlaubstage (Anzahl der Tage x 8 Stunden)
- Arbeitsfreie Tage (Anzahl der Tage x 8 Stunden)
- Wochenfeiertage (Anzahl der Tage x 8 Stunden)
- Fortbildungstage (Anzahl der Tage x 8 Stunden)
- Krankheitstage (Anzahl der Tage x 8 Stunden)
</t>
        </r>
        <r>
          <rPr>
            <u/>
            <sz val="8"/>
            <color indexed="81"/>
            <rFont val="Tahoma"/>
            <family val="2"/>
          </rPr>
          <t>Auf Basis der verbleibenden Jahresarbeitszeit nach Abzug der allgemeinen Minderzeiten sind besondere Minderzeiten abzuziehen wie z.B.:</t>
        </r>
        <r>
          <rPr>
            <sz val="8"/>
            <color indexed="81"/>
            <rFont val="Tahoma"/>
            <family val="2"/>
          </rPr>
          <t xml:space="preserve">
- Vor- und Nachbereitung (Minuten pro Woche)
- Planung und Dokumentation (Minuten pro Woche)
- Teamberatung (Minuten pro Woche)
- Supervision (Minuten pro Woche)
- ... (Minuten pro Woche)
</t>
        </r>
        <r>
          <rPr>
            <b/>
            <u/>
            <sz val="8"/>
            <color indexed="81"/>
            <rFont val="Tahoma"/>
            <family val="2"/>
          </rPr>
          <t>Bitte die Berechnung der Nettojahresarbeitszeit im nebenstehenden Berechnugsfeld vornehmen! Der errechnete Wert wird automatisch in dieses Feld übernommen!</t>
        </r>
      </text>
    </comment>
  </commentList>
</comments>
</file>

<file path=xl/comments18.xml><?xml version="1.0" encoding="utf-8"?>
<comments xmlns="http://schemas.openxmlformats.org/spreadsheetml/2006/main">
  <authors>
    <author>Administrator</author>
  </authors>
  <commentList>
    <comment ref="B7" authorId="0" shapeId="0">
      <text>
        <r>
          <rPr>
            <b/>
            <sz val="8"/>
            <color indexed="81"/>
            <rFont val="Tahoma"/>
            <family val="2"/>
          </rPr>
          <t>Administrator:</t>
        </r>
        <r>
          <rPr>
            <sz val="8"/>
            <color indexed="81"/>
            <rFont val="Tahoma"/>
            <family val="2"/>
          </rPr>
          <t xml:space="preserve">
Hier sind die Kosten für Fahrten die unmittelbar zur Umsetzung des Projektes aufgewendet werden anzusetzen.</t>
        </r>
      </text>
    </comment>
    <comment ref="B37" authorId="0" shapeId="0">
      <text>
        <r>
          <rPr>
            <b/>
            <sz val="8"/>
            <color indexed="81"/>
            <rFont val="Tahoma"/>
            <family val="2"/>
          </rPr>
          <t>Administrator:</t>
        </r>
        <r>
          <rPr>
            <sz val="8"/>
            <color indexed="81"/>
            <rFont val="Tahoma"/>
            <family val="2"/>
          </rPr>
          <t xml:space="preserve">
Hier sind z.B. Fahrtkosten, Übernachtungskosten, Reisekosten für Fortbildungen, Fachveranstaltungen etc. anzusetzen</t>
        </r>
      </text>
    </comment>
  </commentList>
</comments>
</file>

<file path=xl/comments2.xml><?xml version="1.0" encoding="utf-8"?>
<comments xmlns="http://schemas.openxmlformats.org/spreadsheetml/2006/main">
  <authors>
    <author>Administrator</author>
  </authors>
  <commentList>
    <comment ref="B42" authorId="0" shapeId="0">
      <text>
        <r>
          <rPr>
            <b/>
            <sz val="8"/>
            <color indexed="81"/>
            <rFont val="Tahoma"/>
            <family val="2"/>
          </rPr>
          <t>Vorsteuerabzugsberechtigt sind Unternehmen, die Umsatzsteuer erheben und an das Finanzamt weiterleiten. Gemäß Pkt. 6.4 der ANBest.-P zählen bei Zuwendungsempfängern, die die Möglichkeit zum Vorsteuerabzug haben, nur die Preise ohne Umsatzsteuer als zuwendungsfähige Ausgaben.</t>
        </r>
        <r>
          <rPr>
            <sz val="8"/>
            <color indexed="81"/>
            <rFont val="Tahoma"/>
            <family val="2"/>
          </rPr>
          <t xml:space="preserve">
</t>
        </r>
      </text>
    </comment>
  </commentList>
</comments>
</file>

<file path=xl/comments3.xml><?xml version="1.0" encoding="utf-8"?>
<comments xmlns="http://schemas.openxmlformats.org/spreadsheetml/2006/main">
  <authors>
    <author>Administrator</author>
  </authors>
  <commentList>
    <comment ref="I24" authorId="0" shapeId="0">
      <text>
        <r>
          <rPr>
            <b/>
            <sz val="8"/>
            <color indexed="81"/>
            <rFont val="Tahoma"/>
            <family val="2"/>
          </rPr>
          <t xml:space="preserve">Administrator: </t>
        </r>
        <r>
          <rPr>
            <b/>
            <u/>
            <sz val="8"/>
            <color indexed="81"/>
            <rFont val="Tahoma"/>
            <family val="2"/>
          </rPr>
          <t>Berechnung der Nettojahresarbeitszeit</t>
        </r>
        <r>
          <rPr>
            <sz val="8"/>
            <color indexed="81"/>
            <rFont val="Tahoma"/>
            <family val="2"/>
          </rPr>
          <t xml:space="preserve">
Die Bruttojahresarbeitszeit einer Vollzeitkkraft beträgt:
 52 Wochen x 40 Stunden + 1 Tag x 8 Stunden = 2088 Stunden.
</t>
        </r>
        <r>
          <rPr>
            <u/>
            <sz val="8"/>
            <color indexed="81"/>
            <rFont val="Tahoma"/>
            <family val="2"/>
          </rPr>
          <t>Davon sind im Rahmen der Berechnung der Nettojahresarbeitszeit abzuziehen:</t>
        </r>
        <r>
          <rPr>
            <sz val="8"/>
            <color indexed="81"/>
            <rFont val="Tahoma"/>
            <family val="2"/>
          </rPr>
          <t xml:space="preserve">
</t>
        </r>
        <r>
          <rPr>
            <u/>
            <sz val="8"/>
            <color indexed="81"/>
            <rFont val="Tahoma"/>
            <family val="2"/>
          </rPr>
          <t>Allgemeine Minderzeiten:</t>
        </r>
        <r>
          <rPr>
            <sz val="8"/>
            <color indexed="81"/>
            <rFont val="Tahoma"/>
            <family val="2"/>
          </rPr>
          <t xml:space="preserve">
- Urlaubstage (Anzahl der Tage x 8 Stunden)
- Arbeitsfreie Tage (Anzahl der Tage x 8 Stunden)
- Wochenfeiertage (Anzahl der Tage x 8 Stunden)
- Fortbildungstage (Anzahl der Tage x 8 Stunden)
- Krankheitstage (Anzahl der Tage x 8 Stunden)
</t>
        </r>
        <r>
          <rPr>
            <u/>
            <sz val="8"/>
            <color indexed="81"/>
            <rFont val="Tahoma"/>
            <family val="2"/>
          </rPr>
          <t>Auf Basis der verbleibenden Jahresarbeitszeit nach Abzug der allgemeinen Minderzeiten sind besondere Minderzeiten abzuziehen wie z.B.:</t>
        </r>
        <r>
          <rPr>
            <sz val="8"/>
            <color indexed="81"/>
            <rFont val="Tahoma"/>
            <family val="2"/>
          </rPr>
          <t xml:space="preserve">
- Vor- und Nachbereitung (Minuten pro Woche)
- Planung und Dokumentation (Minuten pro Woche)
- Teamberatung (Minuten pro Woche)
- Supervision (Minuten pro Woche)
- ... (Minuten pro Woche)
</t>
        </r>
        <r>
          <rPr>
            <b/>
            <u/>
            <sz val="8"/>
            <color indexed="81"/>
            <rFont val="Tahoma"/>
            <family val="2"/>
          </rPr>
          <t>Bitte die Berechnung der Nettojahresarbeitszeit im nebenstehenden Berechnugsfeld vornehmen! Der errechnete Wert wird automatisch in dieses Feld übernommen!</t>
        </r>
      </text>
    </comment>
  </commentList>
</comments>
</file>

<file path=xl/comments4.xml><?xml version="1.0" encoding="utf-8"?>
<comments xmlns="http://schemas.openxmlformats.org/spreadsheetml/2006/main">
  <authors>
    <author>Administrator</author>
  </authors>
  <commentList>
    <comment ref="I24" authorId="0" shapeId="0">
      <text>
        <r>
          <rPr>
            <b/>
            <sz val="8"/>
            <color indexed="81"/>
            <rFont val="Tahoma"/>
            <family val="2"/>
          </rPr>
          <t xml:space="preserve">Administrator: </t>
        </r>
        <r>
          <rPr>
            <b/>
            <u/>
            <sz val="8"/>
            <color indexed="81"/>
            <rFont val="Tahoma"/>
            <family val="2"/>
          </rPr>
          <t>Berechnung der Nettojahresarbeitszeit</t>
        </r>
        <r>
          <rPr>
            <sz val="8"/>
            <color indexed="81"/>
            <rFont val="Tahoma"/>
            <family val="2"/>
          </rPr>
          <t xml:space="preserve">
Die Bruttojahresarbeitszeit einer Vollzeitkkraft beträgt:
 52 Wochen x 40 Stunden + 1 Tag x 8 Stunden = 2088 Stunden.
</t>
        </r>
        <r>
          <rPr>
            <u/>
            <sz val="8"/>
            <color indexed="81"/>
            <rFont val="Tahoma"/>
            <family val="2"/>
          </rPr>
          <t>Davon sind im Rahmen der Berechnung der Nettojahresarbeitszeit abzuziehen:</t>
        </r>
        <r>
          <rPr>
            <sz val="8"/>
            <color indexed="81"/>
            <rFont val="Tahoma"/>
            <family val="2"/>
          </rPr>
          <t xml:space="preserve">
</t>
        </r>
        <r>
          <rPr>
            <u/>
            <sz val="8"/>
            <color indexed="81"/>
            <rFont val="Tahoma"/>
            <family val="2"/>
          </rPr>
          <t>Allgemeine Minderzeiten:</t>
        </r>
        <r>
          <rPr>
            <sz val="8"/>
            <color indexed="81"/>
            <rFont val="Tahoma"/>
            <family val="2"/>
          </rPr>
          <t xml:space="preserve">
- Urlaubstage (Anzahl der Tage x 8 Stunden)
- Arbeitsfreie Tage (Anzahl der Tage x 8 Stunden)
- Wochenfeiertage (Anzahl der Tage x 8 Stunden)
- Fortbildungstage (Anzahl der Tage x 8 Stunden)
- Krankheitstage (Anzahl der Tage x 8 Stunden)
</t>
        </r>
        <r>
          <rPr>
            <u/>
            <sz val="8"/>
            <color indexed="81"/>
            <rFont val="Tahoma"/>
            <family val="2"/>
          </rPr>
          <t>Auf Basis der verbleibenden Jahresarbeitszeit nach Abzug der allgemeinen Minderzeiten sind besondere Minderzeiten abzuziehen wie z.B.:</t>
        </r>
        <r>
          <rPr>
            <sz val="8"/>
            <color indexed="81"/>
            <rFont val="Tahoma"/>
            <family val="2"/>
          </rPr>
          <t xml:space="preserve">
- Vor- und Nachbereitung (Minuten pro Woche)
- Planung und Dokumentation (Minuten pro Woche)
- Teamberatung (Minuten pro Woche)
- Supervision (Minuten pro Woche)
- ... (Minuten pro Woche)
</t>
        </r>
        <r>
          <rPr>
            <b/>
            <u/>
            <sz val="8"/>
            <color indexed="81"/>
            <rFont val="Tahoma"/>
            <family val="2"/>
          </rPr>
          <t>Bitte die Berechnung der Nettojahresarbeitszeit im nebenstehenden Berechnugsfeld vornehmen! Der errechnete Wert wird automatisch in dieses Feld übernommen!</t>
        </r>
      </text>
    </comment>
  </commentList>
</comments>
</file>

<file path=xl/comments5.xml><?xml version="1.0" encoding="utf-8"?>
<comments xmlns="http://schemas.openxmlformats.org/spreadsheetml/2006/main">
  <authors>
    <author>Administrator</author>
  </authors>
  <commentList>
    <comment ref="I24" authorId="0" shapeId="0">
      <text>
        <r>
          <rPr>
            <b/>
            <sz val="8"/>
            <color indexed="81"/>
            <rFont val="Tahoma"/>
            <family val="2"/>
          </rPr>
          <t xml:space="preserve">Administrator: </t>
        </r>
        <r>
          <rPr>
            <b/>
            <u/>
            <sz val="8"/>
            <color indexed="81"/>
            <rFont val="Tahoma"/>
            <family val="2"/>
          </rPr>
          <t>Berechnung der Nettojahresarbeitszeit</t>
        </r>
        <r>
          <rPr>
            <sz val="8"/>
            <color indexed="81"/>
            <rFont val="Tahoma"/>
            <family val="2"/>
          </rPr>
          <t xml:space="preserve">
Die Bruttojahresarbeitszeit einer Vollzeitkkraft beträgt:
 52 Wochen x 40 Stunden + 1 Tag x 8 Stunden = 2088 Stunden.
</t>
        </r>
        <r>
          <rPr>
            <u/>
            <sz val="8"/>
            <color indexed="81"/>
            <rFont val="Tahoma"/>
            <family val="2"/>
          </rPr>
          <t>Davon sind im Rahmen der Berechnung der Nettojahresarbeitszeit abzuziehen:</t>
        </r>
        <r>
          <rPr>
            <sz val="8"/>
            <color indexed="81"/>
            <rFont val="Tahoma"/>
            <family val="2"/>
          </rPr>
          <t xml:space="preserve">
</t>
        </r>
        <r>
          <rPr>
            <u/>
            <sz val="8"/>
            <color indexed="81"/>
            <rFont val="Tahoma"/>
            <family val="2"/>
          </rPr>
          <t>Allgemeine Minderzeiten:</t>
        </r>
        <r>
          <rPr>
            <sz val="8"/>
            <color indexed="81"/>
            <rFont val="Tahoma"/>
            <family val="2"/>
          </rPr>
          <t xml:space="preserve">
- Urlaubstage (Anzahl der Tage x 8 Stunden)
- Arbeitsfreie Tage (Anzahl der Tage x 8 Stunden)
- Wochenfeiertage (Anzahl der Tage x 8 Stunden)
- Fortbildungstage (Anzahl der Tage x 8 Stunden)
- Krankheitstage (Anzahl der Tage x 8 Stunden)
</t>
        </r>
        <r>
          <rPr>
            <u/>
            <sz val="8"/>
            <color indexed="81"/>
            <rFont val="Tahoma"/>
            <family val="2"/>
          </rPr>
          <t>Auf Basis der verbleibenden Jahresarbeitszeit nach Abzug der allgemeinen Minderzeiten sind besondere Minderzeiten abzuziehen wie z.B.:</t>
        </r>
        <r>
          <rPr>
            <sz val="8"/>
            <color indexed="81"/>
            <rFont val="Tahoma"/>
            <family val="2"/>
          </rPr>
          <t xml:space="preserve">
- Vor- und Nachbereitung (Minuten pro Woche)
- Planung und Dokumentation (Minuten pro Woche)
- Teamberatung (Minuten pro Woche)
- Supervision (Minuten pro Woche)
- ... (Minuten pro Woche)
</t>
        </r>
        <r>
          <rPr>
            <b/>
            <u/>
            <sz val="8"/>
            <color indexed="81"/>
            <rFont val="Tahoma"/>
            <family val="2"/>
          </rPr>
          <t>Bitte die Berechnung der Nettojahresarbeitszeit im nebenstehenden Berechnugsfeld vornehmen! Der errechnete Wert wird automatisch in dieses Feld übernommen!</t>
        </r>
      </text>
    </comment>
  </commentList>
</comments>
</file>

<file path=xl/comments6.xml><?xml version="1.0" encoding="utf-8"?>
<comments xmlns="http://schemas.openxmlformats.org/spreadsheetml/2006/main">
  <authors>
    <author>Administrator</author>
  </authors>
  <commentList>
    <comment ref="I24" authorId="0" shapeId="0">
      <text>
        <r>
          <rPr>
            <b/>
            <sz val="8"/>
            <color indexed="81"/>
            <rFont val="Tahoma"/>
            <family val="2"/>
          </rPr>
          <t xml:space="preserve">Administrator: </t>
        </r>
        <r>
          <rPr>
            <b/>
            <u/>
            <sz val="8"/>
            <color indexed="81"/>
            <rFont val="Tahoma"/>
            <family val="2"/>
          </rPr>
          <t>Berechnung der Nettojahresarbeitszeit</t>
        </r>
        <r>
          <rPr>
            <sz val="8"/>
            <color indexed="81"/>
            <rFont val="Tahoma"/>
            <family val="2"/>
          </rPr>
          <t xml:space="preserve">
Die Bruttojahresarbeitszeit einer Vollzeitkkraft beträgt:
 52 Wochen x 40 Stunden + 1 Tag x 8 Stunden = 2088 Stunden.
</t>
        </r>
        <r>
          <rPr>
            <u/>
            <sz val="8"/>
            <color indexed="81"/>
            <rFont val="Tahoma"/>
            <family val="2"/>
          </rPr>
          <t>Davon sind im Rahmen der Berechnung der Nettojahresarbeitszeit abzuziehen:</t>
        </r>
        <r>
          <rPr>
            <sz val="8"/>
            <color indexed="81"/>
            <rFont val="Tahoma"/>
            <family val="2"/>
          </rPr>
          <t xml:space="preserve">
</t>
        </r>
        <r>
          <rPr>
            <u/>
            <sz val="8"/>
            <color indexed="81"/>
            <rFont val="Tahoma"/>
            <family val="2"/>
          </rPr>
          <t>Allgemeine Minderzeiten:</t>
        </r>
        <r>
          <rPr>
            <sz val="8"/>
            <color indexed="81"/>
            <rFont val="Tahoma"/>
            <family val="2"/>
          </rPr>
          <t xml:space="preserve">
- Urlaubstage (Anzahl der Tage x 8 Stunden)
- Arbeitsfreie Tage (Anzahl der Tage x 8 Stunden)
- Wochenfeiertage (Anzahl der Tage x 8 Stunden)
- Fortbildungstage (Anzahl der Tage x 8 Stunden)
- Krankheitstage (Anzahl der Tage x 8 Stunden)
</t>
        </r>
        <r>
          <rPr>
            <u/>
            <sz val="8"/>
            <color indexed="81"/>
            <rFont val="Tahoma"/>
            <family val="2"/>
          </rPr>
          <t>Auf Basis der verbleibenden Jahresarbeitszeit nach Abzug der allgemeinen Minderzeiten sind besondere Minderzeiten abzuziehen wie z.B.:</t>
        </r>
        <r>
          <rPr>
            <sz val="8"/>
            <color indexed="81"/>
            <rFont val="Tahoma"/>
            <family val="2"/>
          </rPr>
          <t xml:space="preserve">
- Vor- und Nachbereitung (Minuten pro Woche)
- Planung und Dokumentation (Minuten pro Woche)
- Teamberatung (Minuten pro Woche)
- Supervision (Minuten pro Woche)
- ... (Minuten pro Woche)
</t>
        </r>
        <r>
          <rPr>
            <b/>
            <u/>
            <sz val="8"/>
            <color indexed="81"/>
            <rFont val="Tahoma"/>
            <family val="2"/>
          </rPr>
          <t>Bitte die Berechnung der Nettojahresarbeitszeit im nebenstehenden Berechnugsfeld vornehmen! Der errechnete Wert wird automatisch in dieses Feld übernommen!</t>
        </r>
      </text>
    </comment>
  </commentList>
</comments>
</file>

<file path=xl/comments7.xml><?xml version="1.0" encoding="utf-8"?>
<comments xmlns="http://schemas.openxmlformats.org/spreadsheetml/2006/main">
  <authors>
    <author>Administrator</author>
  </authors>
  <commentList>
    <comment ref="I24" authorId="0" shapeId="0">
      <text>
        <r>
          <rPr>
            <b/>
            <sz val="8"/>
            <color indexed="81"/>
            <rFont val="Tahoma"/>
            <family val="2"/>
          </rPr>
          <t xml:space="preserve">Administrator: </t>
        </r>
        <r>
          <rPr>
            <b/>
            <u/>
            <sz val="8"/>
            <color indexed="81"/>
            <rFont val="Tahoma"/>
            <family val="2"/>
          </rPr>
          <t>Berechnung der Nettojahresarbeitszeit</t>
        </r>
        <r>
          <rPr>
            <sz val="8"/>
            <color indexed="81"/>
            <rFont val="Tahoma"/>
            <family val="2"/>
          </rPr>
          <t xml:space="preserve">
Die Bruttojahresarbeitszeit einer Vollzeitkkraft beträgt:
 52 Wochen x 40 Stunden + 1 Tag x 8 Stunden = 2088 Stunden.
</t>
        </r>
        <r>
          <rPr>
            <u/>
            <sz val="8"/>
            <color indexed="81"/>
            <rFont val="Tahoma"/>
            <family val="2"/>
          </rPr>
          <t>Davon sind im Rahmen der Berechnung der Nettojahresarbeitszeit abzuziehen:</t>
        </r>
        <r>
          <rPr>
            <sz val="8"/>
            <color indexed="81"/>
            <rFont val="Tahoma"/>
            <family val="2"/>
          </rPr>
          <t xml:space="preserve">
</t>
        </r>
        <r>
          <rPr>
            <u/>
            <sz val="8"/>
            <color indexed="81"/>
            <rFont val="Tahoma"/>
            <family val="2"/>
          </rPr>
          <t>Allgemeine Minderzeiten:</t>
        </r>
        <r>
          <rPr>
            <sz val="8"/>
            <color indexed="81"/>
            <rFont val="Tahoma"/>
            <family val="2"/>
          </rPr>
          <t xml:space="preserve">
- Urlaubstage (Anzahl der Tage x 8 Stunden)
- Arbeitsfreie Tage (Anzahl der Tage x 8 Stunden)
- Wochenfeiertage (Anzahl der Tage x 8 Stunden)
- Fortbildungstage (Anzahl der Tage x 8 Stunden)
- Krankheitstage (Anzahl der Tage x 8 Stunden)
</t>
        </r>
        <r>
          <rPr>
            <u/>
            <sz val="8"/>
            <color indexed="81"/>
            <rFont val="Tahoma"/>
            <family val="2"/>
          </rPr>
          <t>Auf Basis der verbleibenden Jahresarbeitszeit nach Abzug der allgemeinen Minderzeiten sind besondere Minderzeiten abzuziehen wie z.B.:</t>
        </r>
        <r>
          <rPr>
            <sz val="8"/>
            <color indexed="81"/>
            <rFont val="Tahoma"/>
            <family val="2"/>
          </rPr>
          <t xml:space="preserve">
- Vor- und Nachbereitung (Minuten pro Woche)
- Planung und Dokumentation (Minuten pro Woche)
- Teamberatung (Minuten pro Woche)
- Supervision (Minuten pro Woche)
- ... (Minuten pro Woche)
</t>
        </r>
        <r>
          <rPr>
            <b/>
            <u/>
            <sz val="8"/>
            <color indexed="81"/>
            <rFont val="Tahoma"/>
            <family val="2"/>
          </rPr>
          <t>Bitte die Berechnung der Nettojahresarbeitszeit im nebenstehenden Berechnugsfeld vornehmen! Der errechnete Wert wird automatisch in dieses Feld übernommen!</t>
        </r>
      </text>
    </comment>
  </commentList>
</comments>
</file>

<file path=xl/comments8.xml><?xml version="1.0" encoding="utf-8"?>
<comments xmlns="http://schemas.openxmlformats.org/spreadsheetml/2006/main">
  <authors>
    <author>Administrator</author>
  </authors>
  <commentList>
    <comment ref="I24" authorId="0" shapeId="0">
      <text>
        <r>
          <rPr>
            <b/>
            <sz val="8"/>
            <color indexed="81"/>
            <rFont val="Tahoma"/>
            <family val="2"/>
          </rPr>
          <t xml:space="preserve">Administrator: </t>
        </r>
        <r>
          <rPr>
            <b/>
            <u/>
            <sz val="8"/>
            <color indexed="81"/>
            <rFont val="Tahoma"/>
            <family val="2"/>
          </rPr>
          <t>Berechnung der Nettojahresarbeitszeit</t>
        </r>
        <r>
          <rPr>
            <sz val="8"/>
            <color indexed="81"/>
            <rFont val="Tahoma"/>
            <family val="2"/>
          </rPr>
          <t xml:space="preserve">
Die Bruttojahresarbeitszeit einer Vollzeitkkraft beträgt:
 52 Wochen x 40 Stunden + 1 Tag x 8 Stunden = 2088 Stunden.
</t>
        </r>
        <r>
          <rPr>
            <u/>
            <sz val="8"/>
            <color indexed="81"/>
            <rFont val="Tahoma"/>
            <family val="2"/>
          </rPr>
          <t>Davon sind im Rahmen der Berechnung der Nettojahresarbeitszeit abzuziehen:</t>
        </r>
        <r>
          <rPr>
            <sz val="8"/>
            <color indexed="81"/>
            <rFont val="Tahoma"/>
            <family val="2"/>
          </rPr>
          <t xml:space="preserve">
</t>
        </r>
        <r>
          <rPr>
            <u/>
            <sz val="8"/>
            <color indexed="81"/>
            <rFont val="Tahoma"/>
            <family val="2"/>
          </rPr>
          <t>Allgemeine Minderzeiten:</t>
        </r>
        <r>
          <rPr>
            <sz val="8"/>
            <color indexed="81"/>
            <rFont val="Tahoma"/>
            <family val="2"/>
          </rPr>
          <t xml:space="preserve">
- Urlaubstage (Anzahl der Tage x 8 Stunden)
- Arbeitsfreie Tage (Anzahl der Tage x 8 Stunden)
- Wochenfeiertage (Anzahl der Tage x 8 Stunden)
- Fortbildungstage (Anzahl der Tage x 8 Stunden)
- Krankheitstage (Anzahl der Tage x 8 Stunden)
</t>
        </r>
        <r>
          <rPr>
            <u/>
            <sz val="8"/>
            <color indexed="81"/>
            <rFont val="Tahoma"/>
            <family val="2"/>
          </rPr>
          <t>Auf Basis der verbleibenden Jahresarbeitszeit nach Abzug der allgemeinen Minderzeiten sind besondere Minderzeiten abzuziehen wie z.B.:</t>
        </r>
        <r>
          <rPr>
            <sz val="8"/>
            <color indexed="81"/>
            <rFont val="Tahoma"/>
            <family val="2"/>
          </rPr>
          <t xml:space="preserve">
- Vor- und Nachbereitung (Minuten pro Woche)
- Planung und Dokumentation (Minuten pro Woche)
- Teamberatung (Minuten pro Woche)
- Supervision (Minuten pro Woche)
- ... (Minuten pro Woche)
</t>
        </r>
        <r>
          <rPr>
            <b/>
            <u/>
            <sz val="8"/>
            <color indexed="81"/>
            <rFont val="Tahoma"/>
            <family val="2"/>
          </rPr>
          <t>Bitte die Berechnung der Nettojahresarbeitszeit im nebenstehenden Berechnugsfeld vornehmen! Der errechnete Wert wird automatisch in dieses Feld übernommen!</t>
        </r>
      </text>
    </comment>
  </commentList>
</comments>
</file>

<file path=xl/comments9.xml><?xml version="1.0" encoding="utf-8"?>
<comments xmlns="http://schemas.openxmlformats.org/spreadsheetml/2006/main">
  <authors>
    <author>Administrator</author>
  </authors>
  <commentList>
    <comment ref="I24" authorId="0" shapeId="0">
      <text>
        <r>
          <rPr>
            <b/>
            <sz val="8"/>
            <color indexed="81"/>
            <rFont val="Tahoma"/>
            <family val="2"/>
          </rPr>
          <t xml:space="preserve">Administrator: </t>
        </r>
        <r>
          <rPr>
            <b/>
            <u/>
            <sz val="8"/>
            <color indexed="81"/>
            <rFont val="Tahoma"/>
            <family val="2"/>
          </rPr>
          <t>Berechnung der Nettojahresarbeitszeit</t>
        </r>
        <r>
          <rPr>
            <sz val="8"/>
            <color indexed="81"/>
            <rFont val="Tahoma"/>
            <family val="2"/>
          </rPr>
          <t xml:space="preserve">
Die Bruttojahresarbeitszeit einer Vollzeitkkraft beträgt:
 52 Wochen x 40 Stunden + 1 Tag x 8 Stunden = 2088 Stunden.
</t>
        </r>
        <r>
          <rPr>
            <u/>
            <sz val="8"/>
            <color indexed="81"/>
            <rFont val="Tahoma"/>
            <family val="2"/>
          </rPr>
          <t>Davon sind im Rahmen der Berechnung der Nettojahresarbeitszeit abzuziehen:</t>
        </r>
        <r>
          <rPr>
            <sz val="8"/>
            <color indexed="81"/>
            <rFont val="Tahoma"/>
            <family val="2"/>
          </rPr>
          <t xml:space="preserve">
</t>
        </r>
        <r>
          <rPr>
            <u/>
            <sz val="8"/>
            <color indexed="81"/>
            <rFont val="Tahoma"/>
            <family val="2"/>
          </rPr>
          <t>Allgemeine Minderzeiten:</t>
        </r>
        <r>
          <rPr>
            <sz val="8"/>
            <color indexed="81"/>
            <rFont val="Tahoma"/>
            <family val="2"/>
          </rPr>
          <t xml:space="preserve">
- Urlaubstage (Anzahl der Tage x 8 Stunden)
- Arbeitsfreie Tage (Anzahl der Tage x 8 Stunden)
- Wochenfeiertage (Anzahl der Tage x 8 Stunden)
- Fortbildungstage (Anzahl der Tage x 8 Stunden)
- Krankheitstage (Anzahl der Tage x 8 Stunden)
</t>
        </r>
        <r>
          <rPr>
            <u/>
            <sz val="8"/>
            <color indexed="81"/>
            <rFont val="Tahoma"/>
            <family val="2"/>
          </rPr>
          <t>Auf Basis der verbleibenden Jahresarbeitszeit nach Abzug der allgemeinen Minderzeiten sind besondere Minderzeiten abzuziehen wie z.B.:</t>
        </r>
        <r>
          <rPr>
            <sz val="8"/>
            <color indexed="81"/>
            <rFont val="Tahoma"/>
            <family val="2"/>
          </rPr>
          <t xml:space="preserve">
- Vor- und Nachbereitung (Minuten pro Woche)
- Planung und Dokumentation (Minuten pro Woche)
- Teamberatung (Minuten pro Woche)
- Supervision (Minuten pro Woche)
- ... (Minuten pro Woche)
</t>
        </r>
        <r>
          <rPr>
            <b/>
            <u/>
            <sz val="8"/>
            <color indexed="81"/>
            <rFont val="Tahoma"/>
            <family val="2"/>
          </rPr>
          <t>Bitte die Berechnung der Nettojahresarbeitszeit im nebenstehenden Berechnugsfeld vornehmen! Der errechnete Wert wird automatisch in dieses Feld übernommen!</t>
        </r>
      </text>
    </comment>
  </commentList>
</comments>
</file>

<file path=xl/sharedStrings.xml><?xml version="1.0" encoding="utf-8"?>
<sst xmlns="http://schemas.openxmlformats.org/spreadsheetml/2006/main" count="2758" uniqueCount="623">
  <si>
    <t>1.</t>
  </si>
  <si>
    <t>Private Mittel</t>
  </si>
  <si>
    <t>Eigenmittel des Antragstellers</t>
  </si>
  <si>
    <t>1.1</t>
  </si>
  <si>
    <t>1.2</t>
  </si>
  <si>
    <t>1.3</t>
  </si>
  <si>
    <t xml:space="preserve">Summe private Mittel: </t>
  </si>
  <si>
    <t>2.</t>
  </si>
  <si>
    <t>Öffentliche Mittel</t>
  </si>
  <si>
    <t>2.1</t>
  </si>
  <si>
    <t>2.2</t>
  </si>
  <si>
    <t>2.3</t>
  </si>
  <si>
    <t>Gesamtsumme der Einnahmen:</t>
  </si>
  <si>
    <t>3.</t>
  </si>
  <si>
    <t>Ausgaben</t>
  </si>
  <si>
    <t>Personalkosten</t>
  </si>
  <si>
    <t>Personal</t>
  </si>
  <si>
    <t>Leitung</t>
  </si>
  <si>
    <t>Verwaltung</t>
  </si>
  <si>
    <t>Verwaltungskosten</t>
  </si>
  <si>
    <t>4.</t>
  </si>
  <si>
    <t>5.</t>
  </si>
  <si>
    <t>Angaben zu der/dem beantragten Mitarbeiter/in</t>
  </si>
  <si>
    <t>Tätigkeit im beantragten Projekt</t>
  </si>
  <si>
    <t>Name, Vorname</t>
  </si>
  <si>
    <t>Qualifikation</t>
  </si>
  <si>
    <t>Geburtsdatum</t>
  </si>
  <si>
    <t>Einstellungsdatum im Unternehmen</t>
  </si>
  <si>
    <t>Ist der Arbeitsvertrag befristet?</t>
  </si>
  <si>
    <t>Wöchentlich geschuldete Arbeitszeit gemäß Arbeitsvertrag</t>
  </si>
  <si>
    <t xml:space="preserve">Davon im beantragten Projekt beschäftigt </t>
  </si>
  <si>
    <t>Im beantragten Projekt beschäftigt vom</t>
  </si>
  <si>
    <t>bis</t>
  </si>
  <si>
    <t>Stunden pro Woche</t>
  </si>
  <si>
    <t>Die/der Mitarbeiter/in wird vergütet nach:</t>
  </si>
  <si>
    <t>Entgeltgruppe</t>
  </si>
  <si>
    <t>Erfahrungsstufe</t>
  </si>
  <si>
    <t>TVöD</t>
  </si>
  <si>
    <t>Befristung bis</t>
  </si>
  <si>
    <t xml:space="preserve">Tarifvertrag    </t>
  </si>
  <si>
    <t xml:space="preserve">Berechnung des Jahresbruttogehaltes: </t>
  </si>
  <si>
    <t>Betrag</t>
  </si>
  <si>
    <t>für Anzahl Monate</t>
  </si>
  <si>
    <t xml:space="preserve">Sofern im Jahresverlauf das monatliche Bruttogehalt voneinander abweicht (z.B. durch Tariferhöhung, Stufenanstieg) sind die unterschiedlichen Monatsbeträge mit der dazugehörigen Anzahl der Monate anzugeben. </t>
  </si>
  <si>
    <t>Vermögenswirksame Leistungen</t>
  </si>
  <si>
    <t>pro Monat</t>
  </si>
  <si>
    <t>Gesamtbruttovergütung inkl. Sonderzahlung pro Jahr</t>
  </si>
  <si>
    <t>Zuzügl. AG-Beiträge</t>
  </si>
  <si>
    <t>Rentenversicherung</t>
  </si>
  <si>
    <t>Arbeitslosenversicherung</t>
  </si>
  <si>
    <t>Krankenversicherung</t>
  </si>
  <si>
    <t>Pflegeversicherung</t>
  </si>
  <si>
    <t>Berufsgenossenschaft</t>
  </si>
  <si>
    <t>Insolvenzgeld</t>
  </si>
  <si>
    <t>Umlage U2</t>
  </si>
  <si>
    <t>Sonstiges</t>
  </si>
  <si>
    <t>Davon Anteil Leitungstätigkeit oder</t>
  </si>
  <si>
    <t>Anteil Verwaltungstätigkeit</t>
  </si>
  <si>
    <t>Anlage Personalkosten</t>
  </si>
  <si>
    <t>a)</t>
  </si>
  <si>
    <t>b)</t>
  </si>
  <si>
    <t>c)</t>
  </si>
  <si>
    <t>d)</t>
  </si>
  <si>
    <t>e)</t>
  </si>
  <si>
    <t>f)</t>
  </si>
  <si>
    <t>g)</t>
  </si>
  <si>
    <t>h)</t>
  </si>
  <si>
    <t>i)</t>
  </si>
  <si>
    <t>j)</t>
  </si>
  <si>
    <t>Betriebskosten gesamt:</t>
  </si>
  <si>
    <t>Anteil Projekt</t>
  </si>
  <si>
    <t>Kosten Projekt</t>
  </si>
  <si>
    <t>Betriebsnotwendige Aufwendungen gesamt:</t>
  </si>
  <si>
    <t>Betriebsnotwendige Aufwendungen</t>
  </si>
  <si>
    <t>Verwaltungskosten gesamt:</t>
  </si>
  <si>
    <t>2.1   Betriebskosten</t>
  </si>
  <si>
    <t>2.2   Betriebsnotwendige Aufwendungen</t>
  </si>
  <si>
    <t>2.3   Verwaltungskosten</t>
  </si>
  <si>
    <t>Antrag</t>
  </si>
  <si>
    <t>Landratsamt Altenburger Land</t>
  </si>
  <si>
    <t>Eingangsstempel</t>
  </si>
  <si>
    <t xml:space="preserve">Fachbereich Soziales, Jugend und Gesundheit </t>
  </si>
  <si>
    <t>Erstantrag</t>
  </si>
  <si>
    <t>Änderungsantrag</t>
  </si>
  <si>
    <t>Datum Antrag:</t>
  </si>
  <si>
    <t>Aktenzeichen:</t>
  </si>
  <si>
    <t>A) Antragsteller</t>
  </si>
  <si>
    <t>Unternehmen/</t>
  </si>
  <si>
    <t>Straße, Hausnummer</t>
  </si>
  <si>
    <t>PLZ</t>
  </si>
  <si>
    <t>Ort</t>
  </si>
  <si>
    <t>E-Mail-Adresse</t>
  </si>
  <si>
    <t>Telefon</t>
  </si>
  <si>
    <t>Funktion</t>
  </si>
  <si>
    <t>Fax</t>
  </si>
  <si>
    <t>Vorhabensbezeichnung</t>
  </si>
  <si>
    <t>C) Bankverbindung</t>
  </si>
  <si>
    <t>Zahlungsempfänger</t>
  </si>
  <si>
    <t>Kreditinstitut</t>
  </si>
  <si>
    <t>IBAN</t>
  </si>
  <si>
    <t>BIC</t>
  </si>
  <si>
    <t>Hinweis zum Subventionsbetrug</t>
  </si>
  <si>
    <t>- verbleibt beim Antragsteller -</t>
  </si>
  <si>
    <t>§ 264 StGB (Auszug)</t>
  </si>
  <si>
    <t>Subventionsbetrug</t>
  </si>
  <si>
    <t>(1)</t>
  </si>
  <si>
    <t>Mit Freiheitsstrafe bis zu fünf Jahren oder mit Geldstrafe wird bestraft, wer</t>
  </si>
  <si>
    <t>einer für die Bewilligung einer Subvention zuständigen Behörde oder einer anderen in das Subventionsverfahren</t>
  </si>
  <si>
    <t>eingeschalteten Stelle oder Person (Subventionsgeber) über subventionserhebliche Tatsachen für sich oder einen</t>
  </si>
  <si>
    <t>anderen unrichtige oder unvollständige Angaben macht, die für ihn oder den anderen vorteilhaft sind,</t>
  </si>
  <si>
    <t>einen Gegenstand oder eine Geldleistung, deren Verwendung durch Rechtsvorschriften oder durch den Subventions-</t>
  </si>
  <si>
    <t>geber im Hinblick auf eine Subvention beschränkt ist, entgegen der Verwendungsbeschränkung verwendet,</t>
  </si>
  <si>
    <t>den Subventionsgeber entgegen den Rechtsvorschriften über die Subventionsvergabe über subventionserhebliche</t>
  </si>
  <si>
    <t>Tatsachen in Unkenntnis lässt oder</t>
  </si>
  <si>
    <t>in einem Subventionsverfahren eine durch unrichtige oder unvollständige Angaben erlangte Bescheinigung über eine</t>
  </si>
  <si>
    <t>Subventionsberechtigung oder über subventionserhebliche Tatsachen gebraucht.</t>
  </si>
  <si>
    <t>(2)</t>
  </si>
  <si>
    <t>In besonders schweren Fällen ist die Strafe Freiheitsstrafe von sechs Monaten bis zu zehn Jahren. Ein besonders schwerer</t>
  </si>
  <si>
    <t>Fall liegt in der Regel vor, wenn der Täter</t>
  </si>
  <si>
    <t>aus grobem Eigennutz oder unter Verwendung nachgemachter oder verfälschter Belege für sich oder einen anderen</t>
  </si>
  <si>
    <t>eine nicht gerechtfertigte Subvention großen Ausmaßes erlangt,</t>
  </si>
  <si>
    <t>seine Befugnisse oder seine Stellung als Amtsträger missbraucht oder</t>
  </si>
  <si>
    <t>die Mithilfe eines Amtsträgers ausnutzt, der seine Befugnisse oder seine Stellung missbraucht.</t>
  </si>
  <si>
    <t>(3)</t>
  </si>
  <si>
    <t>§ 263 Abs. 5 gilt entsprechend.</t>
  </si>
  <si>
    <t>(4)</t>
  </si>
  <si>
    <t>Wer in den Fällen des Absatzes 1 Nr. 1 bis 3 leichtfertig handelt, wird mit Freiheitsstrafe bis zu drei Jahren oder mit Geldstrafe</t>
  </si>
  <si>
    <t>bestraft.</t>
  </si>
  <si>
    <t>(5)</t>
  </si>
  <si>
    <t>Nach den Absätzen 1 und 4 wird nicht bestraft, wer freiwillig verhindert, dass auf Grund der Tat die Subvention gewährt</t>
  </si>
  <si>
    <t>wird. Wird die Subvention ohne Zutun des Täters nicht gewährt, so wird er straflos, wenn er sich freiwillig und ernsthaft</t>
  </si>
  <si>
    <t>bemüht, das Gewähren der Subvention zu verhindern.</t>
  </si>
  <si>
    <t>(6)</t>
  </si>
  <si>
    <t>Neben einer Freiheitsstrafe von mindestens einem Jahr wegen einer Straftat nach den Absätzen 1 bis 3 kann das Gericht die</t>
  </si>
  <si>
    <t>Fähigkeit, öffentliche Ämter zu bekleiden, und die Fähigkeit, Rechte aus öffentlichen Wahlen zu erlangen, aberkennen (§ 45</t>
  </si>
  <si>
    <t>Abs. 2). Gegenstände, auf die sich die Tat bezieht, können eingezogen werden; § 74a ist anzuwenden.</t>
  </si>
  <si>
    <t>(7)</t>
  </si>
  <si>
    <t>Subvention im Sinne dieser Vorschrift ist</t>
  </si>
  <si>
    <t>eine Leistung aus öffentlichen Mitteln nach Bundes- oder Landesrecht an Betriebe oder Unternehmen, die wenigstens</t>
  </si>
  <si>
    <t>zum Teil</t>
  </si>
  <si>
    <t>ohne marktmäßige Gegenleistung gewährt wird und</t>
  </si>
  <si>
    <t>der Förderung der Wirtschaft dienen soll,</t>
  </si>
  <si>
    <t>eine Leistung aus öffentlichen Mitteln nach dem Recht der Europäischen Gemeinschaften, die wenigstens zum Teil</t>
  </si>
  <si>
    <t>ohne marktmäßige Gegenleistung gewährt wird.</t>
  </si>
  <si>
    <t>Betrieb oder Unternehmen im Sinne des Satzes 1 Nr. 1 ist auch das öffentliche Unternehmen.</t>
  </si>
  <si>
    <t>(8)</t>
  </si>
  <si>
    <t>Subventionserheblich im Sinne des Absatzes 1 sind Tatsachen,</t>
  </si>
  <si>
    <t>die durch Gesetz oder auf Grund eines Gesetzes von dem Subventionsgeber als subventionserheblich bezeichnet</t>
  </si>
  <si>
    <t>sind oder</t>
  </si>
  <si>
    <t>von denen die Bewilligung, Gewährung, Rückforderung, Weitergewährung oder das Belassen einer Subvention oder</t>
  </si>
  <si>
    <t>eines Subventionsvorteils gesetzlich abhängig ist.</t>
  </si>
  <si>
    <t>§ 3 SubvG: Offenbarungspflicht bei der Inanspruchnahme von Subventionen</t>
  </si>
  <si>
    <t>Der Subventionsnehmer ist verpflichtet, dem Subventionsgeber unverzüglich alle Tatsachen mitzuteilen, die der Bewilligung,</t>
  </si>
  <si>
    <t>Gewährung, Weitergewährung, Inanspruchnahme oder dem Belassen der Subvention oder des Subventionsvorteils</t>
  </si>
  <si>
    <t>entgegenstehen oder für die Rückforderung der Subvention oder des Subventionsvorteils erheblich sind. Besonders</t>
  </si>
  <si>
    <t>bestehende Pflichten zur Offenbarung bleiben unberührt.</t>
  </si>
  <si>
    <t>Wer einen Gegenstand oder eine Geldleistung, deren Verwendung durch Gesetz oder durch den Subventionsgeber im</t>
  </si>
  <si>
    <t>Hinblick auf eine Subvention beschränkt ist, entgegen der Verwendungsbeschränkung verwenden will, hat dies rechtzeitig</t>
  </si>
  <si>
    <t>vorher dem Subventionsgeber anzuzeigen.</t>
  </si>
  <si>
    <t>§ 4 SubvG: Scheingeschäfte, Missbrauch von Gestaltungsmöglichkeiten</t>
  </si>
  <si>
    <t>Scheingeschäfte und Scheinhandlungen sind für die Bewilligung, Gewährung, Rückforderung und Weitergewährung oder das</t>
  </si>
  <si>
    <t>Belassen einer Subvention oder eines Subventionsvorteils unerheblich. Wird durch ein Scheingeschäft oder eine</t>
  </si>
  <si>
    <t>Scheinhandlung ein anderer Sachverhalt verdeckt, so ist der verdeckte Sachverhalt für die Bewilligung, Gewährung,</t>
  </si>
  <si>
    <t>Rückforderung, Weitergewährung oder das Belassen der Subvention oder des Subventionsvorteils maßgebend.</t>
  </si>
  <si>
    <t>Die Bewilligung oder Gewährung einer Subvention oder eines Subventionsvorteils ist ausgeschlossen, wenn im</t>
  </si>
  <si>
    <t>Zusammenhang mit einer beantragten Subvention ein Rechtsgeschäft oder eine Handlung unter Missbrauch von</t>
  </si>
  <si>
    <t>Gestaltungsmöglichkeiten vorgenommen wird. Ein Missbrauch liegt vor, wenn jemand eine den gegebenen Tatsachen und</t>
  </si>
  <si>
    <t>Verhältnissen unangemessene Gestaltungsmöglichkeit benutzt, um eine Subvention oder einen Subventionsvorteil für sich</t>
  </si>
  <si>
    <t>oder einen anderen in Anspruch zu nehmen oder zu nutzen, obwohl dies dem Subventionszweck widerspricht. Dies ist</t>
  </si>
  <si>
    <t>namentlich dann anzunehmen, wenn die förmlichen Voraussetzungen einer Subvention oder eines Subventionsvorteils in</t>
  </si>
  <si>
    <t>einer dem Subventionszweck widersprechenden Weise künstlich geschaffen werden.</t>
  </si>
  <si>
    <t>§ 5 SubvG: Herausgabe von Subventionsvorteilen</t>
  </si>
  <si>
    <t>Hinblick auf eine Subvention beschränkt ist, entgegen der Verwendungsbeschränkung verwendet und dadurch einen Vorteil</t>
  </si>
  <si>
    <t>erlangt, hat diesen dem Subventionsgeber herauszugeben.</t>
  </si>
  <si>
    <t>Für den Umfang der Herausgabe gelten die Vorschriften des Bürgerlichen Gesetzbuches über die Herausgabe einer</t>
  </si>
  <si>
    <t>ungerechtfertigten Bereicherung entsprechend. Auf den Wegfall der Bereicherung kann sich der Herausgabepflichtige nicht</t>
  </si>
  <si>
    <t>berufen, soweit er die Verwendungsbeschränkung kannte oder infolge grober Fahrlässigkeit nicht kannte.</t>
  </si>
  <si>
    <t>Besonders bestehende Verpflichtungen zur Herausgabe bleiben unberührt.</t>
  </si>
  <si>
    <t>Art des Trägers:</t>
  </si>
  <si>
    <t>öffentlich-rechtlich</t>
  </si>
  <si>
    <t>privatrechtlich</t>
  </si>
  <si>
    <t>Bitte auswählen!</t>
  </si>
  <si>
    <t>dropdown-Liste Rechtformen</t>
  </si>
  <si>
    <t>CAR (karitativ o. kirchlich)</t>
  </si>
  <si>
    <t>GmbH (Ges. mit beschr. Haftung)</t>
  </si>
  <si>
    <t>Aktiengesellschaft (AG)</t>
  </si>
  <si>
    <t>AG &amp; Co.KG, AG &amp; Co.OHG</t>
  </si>
  <si>
    <t>Anstalt öffentlichen Rechts</t>
  </si>
  <si>
    <t>eingetr. Verein (e.V)</t>
  </si>
  <si>
    <t>GbR mit ges. Haftung</t>
  </si>
  <si>
    <t>Stiftung (öff-recht.u. priv)</t>
  </si>
  <si>
    <t>Vers.V. a. Gegens. (VVaG)</t>
  </si>
  <si>
    <t>Partnerschaft</t>
  </si>
  <si>
    <t>Bund</t>
  </si>
  <si>
    <t>wirtschaftlicher Verein</t>
  </si>
  <si>
    <t>Anstalt Liechtenstein</t>
  </si>
  <si>
    <t>sonstige Gemeinschaft</t>
  </si>
  <si>
    <t>dropdown-Liste Art des Trägers</t>
  </si>
  <si>
    <t>sonstiger Träger</t>
  </si>
  <si>
    <t>ja</t>
  </si>
  <si>
    <t>nein</t>
  </si>
  <si>
    <t>Unterschrift</t>
  </si>
  <si>
    <t>Bitte eine ausführliche Beschreibung des Vorhabens in einer gesonderten Anlage beifügen!</t>
  </si>
  <si>
    <t>Rechtsform:</t>
  </si>
  <si>
    <t>Ort, Datum</t>
  </si>
  <si>
    <t>Nr. der Anlage</t>
  </si>
  <si>
    <t>Bezeichnung</t>
  </si>
  <si>
    <t>Folgende Anlagen sind Bestandteil des Antrages:</t>
  </si>
  <si>
    <t>Mit dem Antrag sind folgende Anlagen einzureichen:</t>
  </si>
  <si>
    <t>nicht zutreffend</t>
  </si>
  <si>
    <t>liegt dem
Antrag bei</t>
  </si>
  <si>
    <t>wird nachgereicht</t>
  </si>
  <si>
    <t>Zielsetzung/Konzeption, (Kurz-)Beschreibung des Projektes</t>
  </si>
  <si>
    <t>im Original</t>
  </si>
  <si>
    <t>Tätigkeitsbeschreibung des Personals</t>
  </si>
  <si>
    <t>in Kopie</t>
  </si>
  <si>
    <t>Qualifikationsnachweis des Personals</t>
  </si>
  <si>
    <t>Nachweis der öffentlichen Förderung bzw. anderer
Finanzierungsquellen</t>
  </si>
  <si>
    <t>Unterschrifts-/Vertretungsberechtigung</t>
  </si>
  <si>
    <t>Vorlage Original</t>
  </si>
  <si>
    <t>Auszug aus Handels-/Vereinsregister</t>
  </si>
  <si>
    <t>Satzung/Gesellschaftervertrag</t>
  </si>
  <si>
    <t>Kooperationsverträge (wenn Bestandteil des Projektes)</t>
  </si>
  <si>
    <t>G) Subventionsrechtliche Erklärung des Antragstellers</t>
  </si>
  <si>
    <t xml:space="preserve">1. </t>
  </si>
  <si>
    <t>Allgemeine Erklärung des Antragstellers</t>
  </si>
  <si>
    <t>Der Antragsteller erklärt, dass</t>
  </si>
  <si>
    <t>und dem Thüringer Subventionsgesetz (Thür SubV) vom 16.12.1996 (GVBl. S. 319) sind und er sich wegen</t>
  </si>
  <si>
    <t>unrichtigen, unvollständigen und unterlassenen Angaben wegen Subventionsbetruges strafbar machen kann.</t>
  </si>
  <si>
    <t>Subventionserheblich sind insbesondere alle Tatsachen auf die die Fußnoten dieses Antragsformulars</t>
  </si>
  <si>
    <t>hinweisen.</t>
  </si>
  <si>
    <t>dieser Antragsvorlage) und er diese zur Kenntnis genommen hat.</t>
  </si>
  <si>
    <t>ihm ferner bekannt ist, dass er verpflichtet ist, der Bewilligungsbehörde mitzuteilen, sobald sich Umstände</t>
  </si>
  <si>
    <t>ändern, die subventionserhebliche Tatsachen betreffen.</t>
  </si>
  <si>
    <t>Durchführung und Abrechnung des beantragten Förderverfahrens gesichert erscheint. Die Angaben werden nicht</t>
  </si>
  <si>
    <t>an Dritte übermittelt.</t>
  </si>
  <si>
    <t>1.4</t>
  </si>
  <si>
    <t>die antragsgemäße Durchführung des Projektes gewährleistet ist, insbesondere dass er nicht überschuldet ist</t>
  </si>
  <si>
    <t>und über eine geordnete Buchführung und ausreichend qualifiziertes Personal verfügt.</t>
  </si>
  <si>
    <t>1.5</t>
  </si>
  <si>
    <t>die Gesamtfinanzierung im beschriebenen Vorhaben bei Gewährung der beantragten Zuwendung gesichert ist.</t>
  </si>
  <si>
    <t>1.6</t>
  </si>
  <si>
    <t>1.7</t>
  </si>
  <si>
    <t>kein Insolvenzeröffnungsverfahren anhängig ist.</t>
  </si>
  <si>
    <t>1.8</t>
  </si>
  <si>
    <t>kein Insolvenzverfahren eröffnet wurde.</t>
  </si>
  <si>
    <t>1.9</t>
  </si>
  <si>
    <t>keine Eintragung im Schuldnerverzeichnis nach Maßgabe des § 882b ZPO besteht.</t>
  </si>
  <si>
    <t>1.10</t>
  </si>
  <si>
    <t>ihm bekannt ist, dass er bis zum Zeitpunkt der Bewilligung verpflichtet ist, das unmittelbare Bevorstehen eines</t>
  </si>
  <si>
    <t>Insolvenzverfahrens unverzüglich mitzuteilen.</t>
  </si>
  <si>
    <t>Erklärung zum Antrag</t>
  </si>
  <si>
    <t>mit dem Projekt noch nicht begonnen wurde und auch vor Bekanntgabe des Zuwendungsbescheides nicht</t>
  </si>
  <si>
    <t>begonnen wird.</t>
  </si>
  <si>
    <t xml:space="preserve">ihm bekannt ist, dass ein Vorhabensbeginn vor Erteilung des Zuwendungsbescheides die Förderung </t>
  </si>
  <si>
    <t>ausschließt, bzw. dass bei Vorliegen einer Zustimmung zum vorzeitigen Maßnahmebeginn kein Anspruch auf</t>
  </si>
  <si>
    <t>eine Förderung besteht.</t>
  </si>
  <si>
    <t>2.4</t>
  </si>
  <si>
    <t>Leistungsvertrages als Vorhabensbeginn zu werten ist.</t>
  </si>
  <si>
    <t>2.5</t>
  </si>
  <si>
    <t>er hiermit einen Antrag auf Zustimmung zum vorzeitigen Maßnahmebeginn stellt:</t>
  </si>
  <si>
    <t>2.6</t>
  </si>
  <si>
    <t>Projekt erhalten hat, angegeben hat und nachträgliche Förderungen unverzüglich mitteilt.</t>
  </si>
  <si>
    <t>2.7</t>
  </si>
  <si>
    <t>finanziert werden sollen, keine anderen Finanzmittel dauerhaft zur Verfügung stehen oder beantragt werden.</t>
  </si>
  <si>
    <t>2.8</t>
  </si>
  <si>
    <t>2.9</t>
  </si>
  <si>
    <t>er an der Datenerhebung zur Erfolgskontrolle mitwirkt und die angeforderten Angaben in der im</t>
  </si>
  <si>
    <t>Bewilligungsbescheid festgelegten Form und Frist zur Verfügung stellen wird.</t>
  </si>
  <si>
    <t>2.10</t>
  </si>
  <si>
    <t>ihm bekannt ist, dass die erhobenen Daten vom Landratsamt Altenburger Land erfasst werden und für Planungs-</t>
  </si>
  <si>
    <t xml:space="preserve">zwecke und zur Beantragung von Landes-, Bundes- bzw. ESF-Mittel weiterverwendet werden. </t>
  </si>
  <si>
    <t>2.11</t>
  </si>
  <si>
    <t>2.12</t>
  </si>
  <si>
    <t>die diesem Antrag (einschließlich beigefügter Antragsunterlagen) gemachten Angaben vollständig und richtig</t>
  </si>
  <si>
    <t>sind.</t>
  </si>
  <si>
    <t>2.13</t>
  </si>
  <si>
    <t>werden kann, als die Zuwendung durch in wesentlicher Beziehung unrichtige oder unvollständige Angaben</t>
  </si>
  <si>
    <t>oder sonst zu Unrecht erlangt wurde. In diesem Falle ist er verpflichtet, die Zuwendung zurückzuzahlen und</t>
  </si>
  <si>
    <t>gemäß § 49a Thüringer Verwaltungsverfahrensgesetz (GVBl. Nr. 11/2009 vom 28.08.2009) zu verzinsen.</t>
  </si>
  <si>
    <t>Erweiterte Datenschutzerklärung</t>
  </si>
  <si>
    <t xml:space="preserve">Landes-, Bundes- und/oder ESF-Mittel. </t>
  </si>
  <si>
    <t>Für den Fall, dass dem Landratsamt Altenburger Land bereits personenbezogene Daten vom Antragsteller im</t>
  </si>
  <si>
    <t xml:space="preserve">Rahmen anderer Anträge und/oder Förderungen vorliegen bzw. in deren Kontext von ihm zugehen, stimmt der </t>
  </si>
  <si>
    <t>Antragsteller der Verarbeitung dieser Daten für diesen Antrag und die sich gegebenenfalls anschließende</t>
  </si>
  <si>
    <t>Förderung zu. Hierdurch soll insbesondere eine effiziente und kundenorientierte Vorgangsbearbeitung er-</t>
  </si>
  <si>
    <t>Dem Antragsteller ist bekannt, dass er diese Einwilligung jederzeit widerrufen kann. Sofern dadurch eine</t>
  </si>
  <si>
    <t>Freigabeerklärung</t>
  </si>
  <si>
    <t>ihm bekannt ist, dass der Abschluss eines der Durchführung des Projektes zuzurechnenden Lieferungs- und</t>
  </si>
  <si>
    <t>er bei öffentlich wirksamen Darstellungen des Trägers (Presseveröffentlichungen, Berichte usw.)</t>
  </si>
  <si>
    <t>ihm bekannt ist, dass der auf Basis des Antrages erlassene Zuwendungsbescheid insoweit aufgehoben</t>
  </si>
  <si>
    <t>die Förderung des Projektes aus Mitteln des Landkreises Altenburger Land in geeigneter Form erwähnen wird.</t>
  </si>
  <si>
    <t>die für das beantragte Projekt genutzten bzw. anzuschaffenden Güter, Gebäude, Gebäudeteile, Ausstattungs- und</t>
  </si>
  <si>
    <t>Einrichtungsgegenstände sowie Fahrzeuge nicht bereits aus öffentlichen Mitteln gefördert werden bzw. wurden.</t>
  </si>
  <si>
    <t>er zum Vorsteuerabzug allgemein oder für das hier beantragte Projekt</t>
  </si>
  <si>
    <t>und er die sich ggf. ergebenden Vorteile im Ausgaben- und Finanzierungsplan ausgewiesen hat.</t>
  </si>
  <si>
    <t>im Sinne § 264 Strafgesetzbuch in Verbindung mit §§ 3 bis 5 Subventionsgesetz vom 29.07.1976 (BGBl. S. 2037)</t>
  </si>
  <si>
    <t>ihm bekannt ist, dass die Angaben zur Antragsberechtigung und zum Verwendungszweck subventionserheblich</t>
  </si>
  <si>
    <t xml:space="preserve">ihm die Auszüge zu § 264 StGB und die Auszüge zu §§ 3 - 5 Subventionsgesetz ausgehändigt wurden (Anlage </t>
  </si>
  <si>
    <t>Die nachfolgenden Erklärungen sind unter anderem erforderlich, um prüfen zu können, ob eine ordnungsgemäße</t>
  </si>
  <si>
    <t xml:space="preserve">er seinen Zahlungsverpflichtungen, insbesondere der Verpflichtung zur Zahlung von Steuern und Sozialabgaben </t>
  </si>
  <si>
    <t>jederzeit fristgerecht nachgekommen ist.</t>
  </si>
  <si>
    <t>*** Status- und Funktionsbezeichnungen dieses Antrages gelten jeweils in weiblicher und männlicher Form ***</t>
  </si>
  <si>
    <t>Daten sind Voraussetzung für die Entscheidung über die Bewilligung bzw. Belassung der beantragten Zuwendung</t>
  </si>
  <si>
    <t>gem. der dem Antrag zugrunde liegenden Richtlinien bzw. Antragsberatung. Die erhobenen Daten sind weiterhin</t>
  </si>
  <si>
    <t>Grundlage für die Evaluierung des Projektes und Verwendung für Planungszwecke bzw. die Beantragung von</t>
  </si>
  <si>
    <t>möglicht werden.</t>
  </si>
  <si>
    <t>sachgerechte Bearbeitung des Antrages nicht mehr durchführbar ist, kann dies die Ablehnung des Antrages zur</t>
  </si>
  <si>
    <t>Folge haben.</t>
  </si>
  <si>
    <t>Tätigkeit</t>
  </si>
  <si>
    <t>Tätigkeitsumfang im Projekt</t>
  </si>
  <si>
    <t>Lfd. Nr.</t>
  </si>
  <si>
    <t>Anlage Private Mittel</t>
  </si>
  <si>
    <r>
      <t>Beginn des Projektes</t>
    </r>
    <r>
      <rPr>
        <vertAlign val="superscript"/>
        <sz val="10"/>
        <rFont val="Calibri"/>
        <family val="2"/>
        <scheme val="minor"/>
      </rPr>
      <t>1</t>
    </r>
  </si>
  <si>
    <r>
      <t>Ende des Projektes</t>
    </r>
    <r>
      <rPr>
        <vertAlign val="superscript"/>
        <sz val="10"/>
        <rFont val="Calibri"/>
        <family val="2"/>
        <scheme val="minor"/>
      </rPr>
      <t>1</t>
    </r>
  </si>
  <si>
    <r>
      <t>Einrichtung</t>
    </r>
    <r>
      <rPr>
        <vertAlign val="superscript"/>
        <sz val="10"/>
        <rFont val="Calibri"/>
        <family val="2"/>
        <scheme val="minor"/>
      </rPr>
      <t>1</t>
    </r>
  </si>
  <si>
    <r>
      <t>Anschrift</t>
    </r>
    <r>
      <rPr>
        <vertAlign val="superscript"/>
        <sz val="10"/>
        <rFont val="Calibri"/>
        <family val="2"/>
        <scheme val="minor"/>
      </rPr>
      <t>1</t>
    </r>
  </si>
  <si>
    <r>
      <t>E) Angaben zum Antragsteller</t>
    </r>
    <r>
      <rPr>
        <b/>
        <vertAlign val="superscript"/>
        <sz val="11"/>
        <color theme="1"/>
        <rFont val="Calibri"/>
        <family val="2"/>
        <scheme val="minor"/>
      </rPr>
      <t>1</t>
    </r>
  </si>
  <si>
    <t>TVöD-Vergleich (VKA bzw. SuE) des Personals</t>
  </si>
  <si>
    <t>Spenden an den Träger</t>
  </si>
  <si>
    <t>Einnahmen aus Sponsoring</t>
  </si>
  <si>
    <r>
      <t>2)</t>
    </r>
    <r>
      <rPr>
        <i/>
        <sz val="8"/>
        <color theme="1"/>
        <rFont val="Calibri"/>
        <family val="2"/>
      </rPr>
      <t xml:space="preserve">   Als Personalausgaben können nur Ausgaben für Mitarbeiter/innen beantragt werden, die mit der Umsetzung des Projektes beauftragt sind und die in einem sozialversicherungspflichtigen Beschäftigungsverhältnis oder in einem vergleichbaren Status mit dem Zuwendungsempfänger stehen. Bei Beantragung von Zuwendungen des Landkreises Altenburger Land sind die Personalkosten durch Vorlage des Arbeitsvertrages und der Gehalts- oder Lohnzettel bzw. des Lohnjournals nachzuweisen. Pauschale oder kumulierte Angaben zum Gesamtpersonal sind nicht anerkennungsfähig.</t>
    </r>
  </si>
  <si>
    <t>Soweit bei der Antragstellung das Projektpersonal noch nicht bekannt ist, werden die Personalausgaben anhand der Tätigkeitsbeschreibung auf der Grundlage der gültigen Tarifgruppe des zugrunde liegenden Flächentarifvertrages kalkuliert. Die endgültige Abrechnung im Rahmen der Verwendungsnachweisführung erfolgt auf Basis der konkreten Personalausgabenbelege (tatsächlicher Zahlungsfluss). Als Nachweis für die Ausgaben dienen Dokumente aus der Lohnbuchhaltung, wie beispielsweise Lohnjournale, Gehaltsabrechnungen, Überweisungslisten mit Kontoauszügen.</t>
  </si>
  <si>
    <t>Der aktuelle Besetzungsplan des Projektteams ist dem Landkreis Altenburger Land mitzuteilen. Änderungen im Besetzungsplan während der Projektlaufzeit sind unverzüglich anzuzeigen.</t>
  </si>
  <si>
    <r>
      <t>Übersicht Personal</t>
    </r>
    <r>
      <rPr>
        <vertAlign val="superscript"/>
        <sz val="10"/>
        <color theme="1"/>
        <rFont val="Calibri"/>
        <family val="2"/>
        <scheme val="minor"/>
      </rPr>
      <t xml:space="preserve"> 2</t>
    </r>
  </si>
  <si>
    <r>
      <t>Jahresbrutto-gesamtkosten</t>
    </r>
    <r>
      <rPr>
        <vertAlign val="superscript"/>
        <sz val="11"/>
        <color theme="1"/>
        <rFont val="Calibri"/>
        <family val="2"/>
        <scheme val="minor"/>
      </rPr>
      <t>2</t>
    </r>
  </si>
  <si>
    <t>Für Mitarbeiter/innen, die im Verhältnis zur regelmäßigen wöchentlichen Arbeitszeit lt. Arbeitsvertrag nur anteilig im Projekt oder gleichzeitig in mehreren Projekten arbeiten, sind tägliche Stundennachweise fortlaufend zu führen und auf Anforderung einzureichen.</t>
  </si>
  <si>
    <t>Zinsen</t>
  </si>
  <si>
    <t>Erlöse aus Vermögensverwaltung</t>
  </si>
  <si>
    <t>Mitgliedsbeiträge</t>
  </si>
  <si>
    <t>Eigenmittel gesamt:</t>
  </si>
  <si>
    <t>Erlöse aus Veräußerung von Anlagevermögen, das nicht dem Projekt zuzuordnen ist</t>
  </si>
  <si>
    <t>Bare Geldbestände aus dem Vermögen des Projektträgers</t>
  </si>
  <si>
    <t>Einnahmen</t>
  </si>
  <si>
    <t>Anlage Öffentliche Mittel</t>
  </si>
  <si>
    <r>
      <t>fremde Dienstleistungen</t>
    </r>
    <r>
      <rPr>
        <vertAlign val="superscript"/>
        <sz val="9"/>
        <rFont val="Calibri"/>
        <family val="2"/>
        <scheme val="minor"/>
      </rPr>
      <t>3</t>
    </r>
  </si>
  <si>
    <r>
      <t>Reisekosten, Fahrgelder</t>
    </r>
    <r>
      <rPr>
        <vertAlign val="superscript"/>
        <sz val="9"/>
        <rFont val="Calibri"/>
        <family val="2"/>
        <scheme val="minor"/>
      </rPr>
      <t>3</t>
    </r>
  </si>
  <si>
    <r>
      <t>Abschreibungen</t>
    </r>
    <r>
      <rPr>
        <vertAlign val="superscript"/>
        <sz val="9"/>
        <rFont val="Calibri"/>
        <family val="2"/>
        <scheme val="minor"/>
      </rPr>
      <t>3</t>
    </r>
  </si>
  <si>
    <r>
      <t>Verzinsung des Anlagekapitals</t>
    </r>
    <r>
      <rPr>
        <vertAlign val="superscript"/>
        <sz val="9"/>
        <rFont val="Calibri"/>
        <family val="2"/>
        <scheme val="minor"/>
      </rPr>
      <t>3</t>
    </r>
  </si>
  <si>
    <r>
      <t>Miete, Pacht, Erbbauzinsen, Leasinggebühren</t>
    </r>
    <r>
      <rPr>
        <vertAlign val="superscript"/>
        <sz val="9"/>
        <rFont val="Calibri"/>
        <family val="2"/>
        <scheme val="minor"/>
      </rPr>
      <t>3</t>
    </r>
  </si>
  <si>
    <r>
      <t>Instandhaltung/-setzung, GWG</t>
    </r>
    <r>
      <rPr>
        <vertAlign val="superscript"/>
        <sz val="9"/>
        <rFont val="Calibri"/>
        <family val="2"/>
        <scheme val="minor"/>
      </rPr>
      <t>3</t>
    </r>
  </si>
  <si>
    <r>
      <t>betriebsnotwendige Versicherungen</t>
    </r>
    <r>
      <rPr>
        <vertAlign val="superscript"/>
        <sz val="9"/>
        <rFont val="Calibri"/>
        <family val="2"/>
        <scheme val="minor"/>
      </rPr>
      <t>3</t>
    </r>
  </si>
  <si>
    <r>
      <t>Verbands- und Organisationsbeiträge</t>
    </r>
    <r>
      <rPr>
        <vertAlign val="superscript"/>
        <sz val="9"/>
        <rFont val="Calibri"/>
        <family val="2"/>
        <scheme val="minor"/>
      </rPr>
      <t>3</t>
    </r>
  </si>
  <si>
    <r>
      <t>Haus- und Fensterreinigung durch fremde Betriebe</t>
    </r>
    <r>
      <rPr>
        <vertAlign val="superscript"/>
        <sz val="9"/>
        <rFont val="Calibri"/>
        <family val="2"/>
        <scheme val="minor"/>
      </rPr>
      <t>3</t>
    </r>
  </si>
  <si>
    <r>
      <t>Energie, Heizmaterial jeder Art (feste Brennstoffe, Öl, Gas)</t>
    </r>
    <r>
      <rPr>
        <vertAlign val="superscript"/>
        <sz val="9"/>
        <rFont val="Calibri"/>
        <family val="2"/>
        <scheme val="minor"/>
      </rPr>
      <t>3</t>
    </r>
  </si>
  <si>
    <r>
      <t>Reinigungs- und Putzmaterial</t>
    </r>
    <r>
      <rPr>
        <vertAlign val="superscript"/>
        <sz val="9"/>
        <rFont val="Calibri"/>
        <family val="2"/>
        <scheme val="minor"/>
      </rPr>
      <t>3</t>
    </r>
  </si>
  <si>
    <r>
      <t>Reinigung, Pflege und Instandhaltung</t>
    </r>
    <r>
      <rPr>
        <vertAlign val="superscript"/>
        <sz val="9"/>
        <rFont val="Calibri"/>
        <family val="2"/>
        <scheme val="minor"/>
      </rPr>
      <t>3</t>
    </r>
  </si>
  <si>
    <r>
      <t>Steuern (Grundsteuer, Kfz-Steuer)</t>
    </r>
    <r>
      <rPr>
        <vertAlign val="superscript"/>
        <sz val="9"/>
        <rFont val="Calibri"/>
        <family val="2"/>
        <scheme val="minor"/>
      </rPr>
      <t>3</t>
    </r>
  </si>
  <si>
    <r>
      <t>Gebühren, z.B. für Müllabfuhr, Schornsteinfeger, TÜV</t>
    </r>
    <r>
      <rPr>
        <vertAlign val="superscript"/>
        <sz val="9"/>
        <rFont val="Calibri"/>
        <family val="2"/>
        <scheme val="minor"/>
      </rPr>
      <t>3</t>
    </r>
  </si>
  <si>
    <r>
      <t>Wasser, Abwasser</t>
    </r>
    <r>
      <rPr>
        <vertAlign val="superscript"/>
        <sz val="9"/>
        <rFont val="Calibri"/>
        <family val="2"/>
        <scheme val="minor"/>
      </rPr>
      <t>3</t>
    </r>
  </si>
  <si>
    <r>
      <t>Bürobedarf, Drucksachen, Vordrucke, EDV-Kosten</t>
    </r>
    <r>
      <rPr>
        <vertAlign val="superscript"/>
        <sz val="9"/>
        <rFont val="Calibri"/>
        <family val="2"/>
        <scheme val="minor"/>
      </rPr>
      <t>3</t>
    </r>
  </si>
  <si>
    <r>
      <t>Porti, Kleinfrachten, Bankgebühren</t>
    </r>
    <r>
      <rPr>
        <vertAlign val="superscript"/>
        <sz val="9"/>
        <rFont val="Calibri"/>
        <family val="2"/>
        <scheme val="minor"/>
      </rPr>
      <t>3</t>
    </r>
  </si>
  <si>
    <r>
      <t>Telefon, Fax, Internet</t>
    </r>
    <r>
      <rPr>
        <vertAlign val="superscript"/>
        <sz val="9"/>
        <rFont val="Calibri"/>
        <family val="2"/>
        <scheme val="minor"/>
      </rPr>
      <t>3</t>
    </r>
  </si>
  <si>
    <r>
      <t>Fachzeitschriften</t>
    </r>
    <r>
      <rPr>
        <vertAlign val="superscript"/>
        <sz val="9"/>
        <rFont val="Calibri"/>
        <family val="2"/>
        <scheme val="minor"/>
      </rPr>
      <t>3</t>
    </r>
  </si>
  <si>
    <r>
      <t>Öffentlichkeitsarbeit, Werbekosten</t>
    </r>
    <r>
      <rPr>
        <vertAlign val="superscript"/>
        <sz val="9"/>
        <rFont val="Calibri"/>
        <family val="2"/>
        <scheme val="minor"/>
      </rPr>
      <t>3</t>
    </r>
  </si>
  <si>
    <t xml:space="preserve">Summe öffentliche Mittel: </t>
  </si>
  <si>
    <r>
      <t>Geldwerte Leistungen des Projektträgers (z.B. Personalgestellung)</t>
    </r>
    <r>
      <rPr>
        <vertAlign val="superscript"/>
        <sz val="9"/>
        <rFont val="Calibri"/>
        <family val="2"/>
        <scheme val="minor"/>
      </rPr>
      <t>4</t>
    </r>
  </si>
  <si>
    <r>
      <t>Sonstige Erlöse</t>
    </r>
    <r>
      <rPr>
        <vertAlign val="superscript"/>
        <sz val="9"/>
        <rFont val="Calibri"/>
        <family val="2"/>
        <scheme val="minor"/>
      </rPr>
      <t>4</t>
    </r>
  </si>
  <si>
    <r>
      <t>Einnahmen des Projektes</t>
    </r>
    <r>
      <rPr>
        <vertAlign val="superscript"/>
        <sz val="9"/>
        <rFont val="Calibri"/>
        <family val="2"/>
        <scheme val="minor"/>
      </rPr>
      <t>4</t>
    </r>
  </si>
  <si>
    <r>
      <t>Teilnehmerbeiträge, Elternbeiträge u.ä.</t>
    </r>
    <r>
      <rPr>
        <vertAlign val="superscript"/>
        <sz val="9"/>
        <rFont val="Calibri"/>
        <family val="2"/>
        <scheme val="minor"/>
      </rPr>
      <t>4</t>
    </r>
  </si>
  <si>
    <r>
      <t>Projektbezogene und zweckgebundene Spenden</t>
    </r>
    <r>
      <rPr>
        <vertAlign val="superscript"/>
        <sz val="9"/>
        <rFont val="Calibri"/>
        <family val="2"/>
        <scheme val="minor"/>
      </rPr>
      <t>4</t>
    </r>
  </si>
  <si>
    <r>
      <t>Projektbezogenes oder zweckgebundenes Sponsoring</t>
    </r>
    <r>
      <rPr>
        <vertAlign val="superscript"/>
        <sz val="9"/>
        <rFont val="Calibri"/>
        <family val="2"/>
        <scheme val="minor"/>
      </rPr>
      <t>4</t>
    </r>
  </si>
  <si>
    <r>
      <t>Entgeltfreie Zurverfügungstellung von Anlagegütern, die im Rahmen des Projektes genutzt werden</t>
    </r>
    <r>
      <rPr>
        <vertAlign val="superscript"/>
        <sz val="9"/>
        <rFont val="Calibri"/>
        <family val="2"/>
        <scheme val="minor"/>
      </rPr>
      <t>4</t>
    </r>
  </si>
  <si>
    <r>
      <t>Einnahmen aus U1 oder U2 für projektbezogenes Personal</t>
    </r>
    <r>
      <rPr>
        <vertAlign val="superscript"/>
        <sz val="9"/>
        <rFont val="Calibri"/>
        <family val="2"/>
        <scheme val="minor"/>
      </rPr>
      <t>4</t>
    </r>
  </si>
  <si>
    <r>
      <t>Einnahmen aus Vermögensverwaltung (z.B. aus Unter- oder Weitervermietung von dem Projekt zuzuordnenden Anlagegütern)</t>
    </r>
    <r>
      <rPr>
        <vertAlign val="superscript"/>
        <sz val="9"/>
        <rFont val="Calibri"/>
        <family val="2"/>
        <scheme val="minor"/>
      </rPr>
      <t>4</t>
    </r>
  </si>
  <si>
    <r>
      <t>Einnahmen aus Veräußerung von Anlagevermögen, das direkt dem Projekt zuzuordnen ist</t>
    </r>
    <r>
      <rPr>
        <vertAlign val="superscript"/>
        <sz val="9"/>
        <rFont val="Calibri"/>
        <family val="2"/>
        <scheme val="minor"/>
      </rPr>
      <t>4</t>
    </r>
  </si>
  <si>
    <r>
      <t>Sonstige Einnahmen</t>
    </r>
    <r>
      <rPr>
        <vertAlign val="superscript"/>
        <sz val="9"/>
        <rFont val="Calibri"/>
        <family val="2"/>
        <scheme val="minor"/>
      </rPr>
      <t>4</t>
    </r>
  </si>
  <si>
    <r>
      <t>Zuwendungen aus Mitteln der Europäischen Union (z.B. ESF o.ä.)</t>
    </r>
    <r>
      <rPr>
        <vertAlign val="superscript"/>
        <sz val="9"/>
        <rFont val="Calibri"/>
        <family val="2"/>
        <scheme val="minor"/>
      </rPr>
      <t>5</t>
    </r>
  </si>
  <si>
    <r>
      <t>Zuwendungen aus Bundesmitteln</t>
    </r>
    <r>
      <rPr>
        <vertAlign val="superscript"/>
        <sz val="9"/>
        <rFont val="Calibri"/>
        <family val="2"/>
        <scheme val="minor"/>
      </rPr>
      <t>5</t>
    </r>
  </si>
  <si>
    <r>
      <t>Zuwendungen aus Mitteln des Freistaates Thüringen</t>
    </r>
    <r>
      <rPr>
        <vertAlign val="superscript"/>
        <sz val="9"/>
        <rFont val="Calibri"/>
        <family val="2"/>
        <scheme val="minor"/>
      </rPr>
      <t>5</t>
    </r>
  </si>
  <si>
    <r>
      <t>Zuwendungen aus städtischen bzw. gemeindlichen Mitteln</t>
    </r>
    <r>
      <rPr>
        <vertAlign val="superscript"/>
        <sz val="9"/>
        <rFont val="Calibri"/>
        <family val="2"/>
        <scheme val="minor"/>
      </rPr>
      <t>5</t>
    </r>
  </si>
  <si>
    <r>
      <t>Sonstige kommunale Mittel</t>
    </r>
    <r>
      <rPr>
        <vertAlign val="superscript"/>
        <sz val="9"/>
        <rFont val="Calibri"/>
        <family val="2"/>
        <scheme val="minor"/>
      </rPr>
      <t>5</t>
    </r>
  </si>
  <si>
    <r>
      <t>Erstattungen von Sozialleistungsträgern (gem. § 12 SGB I), die dem Projekt zuzuordnen sind (insbesondere für die Erbringung von Sozialleistungen gem. §§ 18 bis 29 SGB I)</t>
    </r>
    <r>
      <rPr>
        <vertAlign val="superscript"/>
        <sz val="9"/>
        <rFont val="Calibri"/>
        <family val="2"/>
        <scheme val="minor"/>
      </rPr>
      <t>5</t>
    </r>
  </si>
  <si>
    <r>
      <t>Sonstige öffentliche Mittel</t>
    </r>
    <r>
      <rPr>
        <vertAlign val="superscript"/>
        <sz val="9"/>
        <rFont val="Calibri"/>
        <family val="2"/>
        <scheme val="minor"/>
      </rPr>
      <t>5</t>
    </r>
  </si>
  <si>
    <r>
      <t>1)</t>
    </r>
    <r>
      <rPr>
        <i/>
        <sz val="9"/>
        <color theme="1"/>
        <rFont val="Calibri"/>
        <family val="2"/>
        <scheme val="minor"/>
      </rPr>
      <t xml:space="preserve">   Siehe Fußnote Seite 1 des Antrages</t>
    </r>
  </si>
  <si>
    <r>
      <rPr>
        <i/>
        <vertAlign val="superscript"/>
        <sz val="9"/>
        <color theme="1"/>
        <rFont val="Calibri"/>
        <family val="2"/>
        <scheme val="minor"/>
      </rPr>
      <t>4)</t>
    </r>
    <r>
      <rPr>
        <i/>
        <sz val="9"/>
        <color theme="1"/>
        <rFont val="Calibri"/>
        <family val="2"/>
        <scheme val="minor"/>
      </rPr>
      <t xml:space="preserve">   Die einzelnen Beträge sind durch geeignete Nachweise (Verträge, Kontoauszüge, Rechnungen, Testate, Prüfvermerke o.ä.) zu plausibilisieren und ggf. auf gesonderter Anlage detailliert zu untersetzen!</t>
    </r>
  </si>
  <si>
    <t>Ausgaben- und Finanzierungsplan</t>
  </si>
  <si>
    <t xml:space="preserve">Gesamtsumme der Ausgaben: </t>
  </si>
  <si>
    <r>
      <t xml:space="preserve">Ansprechpartner </t>
    </r>
    <r>
      <rPr>
        <vertAlign val="superscript"/>
        <sz val="10"/>
        <rFont val="Calibri"/>
        <family val="2"/>
        <scheme val="minor"/>
      </rPr>
      <t>1</t>
    </r>
  </si>
  <si>
    <r>
      <t>Ansprechpartner</t>
    </r>
    <r>
      <rPr>
        <vertAlign val="superscript"/>
        <sz val="10"/>
        <rFont val="Calibri"/>
        <family val="2"/>
        <scheme val="minor"/>
      </rPr>
      <t xml:space="preserve"> 1</t>
    </r>
  </si>
  <si>
    <t>Einnahmen gesamt:</t>
  </si>
  <si>
    <t>Die/der Mitarbeiter/in erhält Honorar:</t>
  </si>
  <si>
    <t>Die/der Mitarbeiter/in ist angestellt:</t>
  </si>
  <si>
    <t>Datum des Honorarvertrages</t>
  </si>
  <si>
    <t>Ist der Honorarvertrag befristet?</t>
  </si>
  <si>
    <t>Vereinbarter monatlicher Tätigkeitsumfang im Projekt</t>
  </si>
  <si>
    <t>Stunden pro Monat</t>
  </si>
  <si>
    <t>Gesamtumfang</t>
  </si>
  <si>
    <t>Stunden pro Jahr</t>
  </si>
  <si>
    <t>Honorar pro Stunde</t>
  </si>
  <si>
    <t>Vereinbartes Honorar brutto</t>
  </si>
  <si>
    <r>
      <rPr>
        <i/>
        <vertAlign val="superscript"/>
        <sz val="9"/>
        <color theme="1"/>
        <rFont val="Calibri"/>
        <family val="2"/>
        <scheme val="minor"/>
      </rPr>
      <t>5)</t>
    </r>
    <r>
      <rPr>
        <i/>
        <sz val="9"/>
        <color theme="1"/>
        <rFont val="Calibri"/>
        <family val="2"/>
        <scheme val="minor"/>
      </rPr>
      <t xml:space="preserve">   Die einzelnen Beträge sind durch geeignete Nachweise (Zuwendungsbescheide, Verträge, Kontoauszüge, Abrechnungen, Testate, Prüfvermerke o.ä.) zu plausibilisieren und ggf. auf gesonderter Anlage detailliert zu untersetzen!</t>
    </r>
  </si>
  <si>
    <t>Lindenaustraße 9</t>
  </si>
  <si>
    <t>04600  Altenburg</t>
  </si>
  <si>
    <t>nicht berechtigt ist</t>
  </si>
  <si>
    <t>berechtigt ist</t>
  </si>
  <si>
    <r>
      <rPr>
        <sz val="11"/>
        <rFont val="Calibri"/>
        <family val="2"/>
        <scheme val="minor"/>
      </rPr>
      <t>auf Gewährung einer Zuwendung nach der Richtlinie bzw. für:</t>
    </r>
    <r>
      <rPr>
        <vertAlign val="superscript"/>
        <sz val="9"/>
        <rFont val="Calibri"/>
        <family val="2"/>
        <scheme val="minor"/>
      </rPr>
      <t>1</t>
    </r>
  </si>
  <si>
    <t>Eingangsvermerk - durch LRA auszufüllen</t>
  </si>
  <si>
    <r>
      <t>D) Beim Landkreis Altenburger Land beantragte Zuwendung:</t>
    </r>
    <r>
      <rPr>
        <b/>
        <vertAlign val="superscript"/>
        <sz val="11"/>
        <rFont val="Calibri"/>
        <family val="2"/>
        <scheme val="minor"/>
      </rPr>
      <t>1</t>
    </r>
  </si>
  <si>
    <t>Pauschale je Kilometer</t>
  </si>
  <si>
    <r>
      <t xml:space="preserve">Grundvergütung (gerechnet auf </t>
    </r>
    <r>
      <rPr>
        <u/>
        <sz val="8"/>
        <rFont val="Calibri"/>
        <family val="2"/>
        <scheme val="minor"/>
      </rPr>
      <t>Vollzeit)</t>
    </r>
  </si>
  <si>
    <r>
      <t>Beantragtes Jahresbruttogesamtgehalt</t>
    </r>
    <r>
      <rPr>
        <sz val="9"/>
        <rFont val="Calibri"/>
        <family val="2"/>
        <scheme val="minor"/>
      </rPr>
      <t xml:space="preserve"> </t>
    </r>
    <r>
      <rPr>
        <vertAlign val="superscript"/>
        <sz val="9"/>
        <rFont val="Calibri"/>
        <family val="2"/>
        <scheme val="minor"/>
      </rPr>
      <t>2</t>
    </r>
  </si>
  <si>
    <r>
      <t>Beantragtes Jahresgesamthonorar</t>
    </r>
    <r>
      <rPr>
        <sz val="9"/>
        <rFont val="Calibri"/>
        <family val="2"/>
        <scheme val="minor"/>
      </rPr>
      <t xml:space="preserve"> </t>
    </r>
    <r>
      <rPr>
        <vertAlign val="superscript"/>
        <sz val="9"/>
        <rFont val="Calibri"/>
        <family val="2"/>
        <scheme val="minor"/>
      </rPr>
      <t>2</t>
    </r>
  </si>
  <si>
    <r>
      <t xml:space="preserve">2) </t>
    </r>
    <r>
      <rPr>
        <i/>
        <sz val="9"/>
        <rFont val="Calibri"/>
        <family val="2"/>
        <scheme val="minor"/>
      </rPr>
      <t xml:space="preserve">  Siehe Fußnote Seite "Übersicht Personal" des Antrages</t>
    </r>
  </si>
  <si>
    <t>für Honorarkraft</t>
  </si>
  <si>
    <t>dropdown Befristung</t>
  </si>
  <si>
    <t xml:space="preserve">Im beantragten Projekt beschäftigt </t>
  </si>
  <si>
    <t>vom</t>
  </si>
  <si>
    <t>Befristung vom</t>
  </si>
  <si>
    <t>Pauschalbeitrag Krankenversicherung</t>
  </si>
  <si>
    <t>Pauschalbeitrag Rentenversicherung</t>
  </si>
  <si>
    <t>Einheitliche Pauschalsteuer</t>
  </si>
  <si>
    <t>Honorar</t>
  </si>
  <si>
    <t>Geringfügigkeit</t>
  </si>
  <si>
    <r>
      <rPr>
        <b/>
        <sz val="8"/>
        <rFont val="Calibri"/>
        <family val="2"/>
        <scheme val="minor"/>
      </rPr>
      <t>Fahrtkosten</t>
    </r>
    <r>
      <rPr>
        <b/>
        <vertAlign val="superscript"/>
        <sz val="8"/>
        <rFont val="Calibri"/>
        <family val="2"/>
        <scheme val="minor"/>
      </rPr>
      <t>6</t>
    </r>
    <r>
      <rPr>
        <b/>
        <sz val="8"/>
        <rFont val="Calibri"/>
        <family val="2"/>
        <scheme val="minor"/>
      </rPr>
      <t xml:space="preserve"> </t>
    </r>
    <r>
      <rPr>
        <sz val="8"/>
        <rFont val="Calibri"/>
        <family val="2"/>
        <scheme val="minor"/>
      </rPr>
      <t xml:space="preserve">   </t>
    </r>
    <r>
      <rPr>
        <sz val="7"/>
        <rFont val="Calibri"/>
        <family val="2"/>
        <scheme val="minor"/>
      </rPr>
      <t xml:space="preserve">                    Geplante Kilometer</t>
    </r>
  </si>
  <si>
    <r>
      <t>sonstige allgemeine Betriebskosten</t>
    </r>
    <r>
      <rPr>
        <vertAlign val="superscript"/>
        <sz val="9"/>
        <rFont val="Calibri"/>
        <family val="2"/>
        <scheme val="minor"/>
      </rPr>
      <t xml:space="preserve">3 </t>
    </r>
    <r>
      <rPr>
        <sz val="9"/>
        <rFont val="Calibri"/>
        <family val="2"/>
        <scheme val="minor"/>
      </rPr>
      <t>und/oder</t>
    </r>
  </si>
  <si>
    <r>
      <t>Treibstoffe und Schmiermittel</t>
    </r>
    <r>
      <rPr>
        <vertAlign val="superscript"/>
        <sz val="9"/>
        <rFont val="Calibri"/>
        <family val="2"/>
        <scheme val="minor"/>
      </rPr>
      <t xml:space="preserve">3 </t>
    </r>
    <r>
      <rPr>
        <sz val="9"/>
        <rFont val="Calibri"/>
        <family val="2"/>
        <scheme val="minor"/>
      </rPr>
      <t>und/oder</t>
    </r>
  </si>
  <si>
    <r>
      <t>Fahrtkosten</t>
    </r>
    <r>
      <rPr>
        <vertAlign val="superscript"/>
        <sz val="9"/>
        <rFont val="Calibri"/>
        <family val="2"/>
        <scheme val="minor"/>
      </rPr>
      <t>3</t>
    </r>
  </si>
  <si>
    <r>
      <rPr>
        <b/>
        <i/>
        <vertAlign val="superscript"/>
        <sz val="9"/>
        <rFont val="Calibri"/>
        <family val="2"/>
        <scheme val="minor"/>
      </rPr>
      <t>6)</t>
    </r>
    <r>
      <rPr>
        <i/>
        <vertAlign val="superscript"/>
        <sz val="9"/>
        <rFont val="Calibri"/>
        <family val="2"/>
        <scheme val="minor"/>
      </rPr>
      <t xml:space="preserve"> </t>
    </r>
    <r>
      <rPr>
        <i/>
        <sz val="9"/>
        <rFont val="Calibri"/>
        <family val="2"/>
        <scheme val="minor"/>
      </rPr>
      <t>Die Fahrtkosten der Honorkraft werden im Ausgaben- und Finanzierungsplan unter Punkt 2.1 ausgewiesen</t>
    </r>
  </si>
  <si>
    <r>
      <t xml:space="preserve">Betriebskosten </t>
    </r>
    <r>
      <rPr>
        <vertAlign val="superscript"/>
        <sz val="10"/>
        <color theme="1"/>
        <rFont val="Calibri"/>
        <family val="2"/>
        <scheme val="minor"/>
      </rPr>
      <t>6</t>
    </r>
  </si>
  <si>
    <t>geplante Kilometer</t>
  </si>
  <si>
    <t>Angaben zur Berechnung der Fahrtkosten:</t>
  </si>
  <si>
    <t>Vergütung je Kilometer</t>
  </si>
  <si>
    <t>Stunden je Monat im Projekt</t>
  </si>
  <si>
    <t>Nachweis der Gemeinnützigkeit</t>
  </si>
  <si>
    <r>
      <t>4.1   Eigenmittel des Antragstellers</t>
    </r>
    <r>
      <rPr>
        <b/>
        <vertAlign val="superscript"/>
        <sz val="10"/>
        <rFont val="Calibri"/>
        <family val="2"/>
        <scheme val="minor"/>
      </rPr>
      <t>1</t>
    </r>
  </si>
  <si>
    <r>
      <t>4.2   Einnahmen</t>
    </r>
    <r>
      <rPr>
        <b/>
        <vertAlign val="superscript"/>
        <sz val="10"/>
        <rFont val="Calibri"/>
        <family val="2"/>
        <scheme val="minor"/>
      </rPr>
      <t>1</t>
    </r>
  </si>
  <si>
    <r>
      <t>5.   Öffentliche Mittel</t>
    </r>
    <r>
      <rPr>
        <b/>
        <vertAlign val="superscript"/>
        <sz val="11"/>
        <rFont val="Calibri"/>
        <family val="2"/>
        <scheme val="minor"/>
      </rPr>
      <t>1</t>
    </r>
  </si>
  <si>
    <t>4.1</t>
  </si>
  <si>
    <t>4.2</t>
  </si>
  <si>
    <t>Honorarkosten</t>
  </si>
  <si>
    <t>Sachkosten</t>
  </si>
  <si>
    <t>Sonstige Kosten</t>
  </si>
  <si>
    <t>Umlage U2 in %</t>
  </si>
  <si>
    <t>Der Antragsteller erklärt, dass die im Rahmen des Projektes betroffenen Personen der Erhebung,</t>
  </si>
  <si>
    <t>Die Daten werden unter den Voraussetzungen der gesetzlichen Datenschutzbestimmungen gespeichert und nach</t>
  </si>
  <si>
    <t>Ablauf der Aufbewahrungsfristen gelöscht.</t>
  </si>
  <si>
    <t>Verarbeitung und Speicherung von personenbezogenen Daten im Zusammenhang mit dem Antrags- und</t>
  </si>
  <si>
    <t>Zuwendungsverfahren zustimmen. Die schriftliche Zustimmung liegt dem Antragsteller vor.</t>
  </si>
  <si>
    <t>Entgelt je Stunde im Projekt</t>
  </si>
  <si>
    <t>Gesamtbrutto</t>
  </si>
  <si>
    <t>Stunden gesamt für Projekttätigkeit</t>
  </si>
  <si>
    <t>Wöchentliche Arbeitszeit einer Vollzeitkraft</t>
  </si>
  <si>
    <t>Datenschutzerklärung Förderverfahren</t>
  </si>
  <si>
    <t xml:space="preserve">Das Landratsamt Altenburger Land beachtet im Rahmen des Zuwendungsverfahrens die gesetzlichen Bestimmungen der Datenschutz-Grundverordnung (DS-GVO) sowie des Thüringer Datenschutzgesetzes (ThürDSG) vom 6. Juni 2018. </t>
  </si>
  <si>
    <t>Verantwortlich im Sinne von Art. 13 Abs. 1 Buchstabe a) DSGVO ist:</t>
  </si>
  <si>
    <t>Behördeninterne/r Datenschutzbeauftragte*r im Sinne von Art. 13 Abs. 1 Buchstabe b) DSGVO:</t>
  </si>
  <si>
    <t>Herr Landrat Uwe Melzer</t>
  </si>
  <si>
    <t>Datenschutzbeauftragter</t>
  </si>
  <si>
    <t>Lindenaustraße 9, 04600 Altenburg</t>
  </si>
  <si>
    <t>Telefon: 03447 568-200</t>
  </si>
  <si>
    <t>E-Mail: buero.landrat@altenburgerland.de</t>
  </si>
  <si>
    <t>Das Landratsamt Altenburger Land ist zuständige Bewilligungs- und Prüfbehörde im Rahmen verschiedener Förderprogramme. Zur Bearbeitung eines Antrags auf Fördermittel und zur Prüfung einer zweckmäßigen Verwendung der Mittel benötigen wir ggf. folgende Informationen von Ihnen, an der Maßnahme teilnehmenden Personen bzw. des von Ihnen beschäftigten Personals:</t>
  </si>
  <si>
    <t>&gt;       Kontaktdaten</t>
  </si>
  <si>
    <t>&gt;       Personalstammdaten</t>
  </si>
  <si>
    <t xml:space="preserve">       Geschlecht)</t>
  </si>
  <si>
    <t>&gt;       Qualifikation</t>
  </si>
  <si>
    <t>&gt;     Schulabschluss</t>
  </si>
  <si>
    <t>&gt;       Arbeitsvertragliche Grundlagen</t>
  </si>
  <si>
    <t>&gt;     Ausbildungsnachweise</t>
  </si>
  <si>
    <t>&gt;       Zahlungs- und Abrechnungsdaten</t>
  </si>
  <si>
    <t>&gt;     Behinderung</t>
  </si>
  <si>
    <t>&gt;       Angaben zur Tätigkeit</t>
  </si>
  <si>
    <t>&gt;     Familienstand</t>
  </si>
  <si>
    <t>&gt;       Erwerbsstatus</t>
  </si>
  <si>
    <t>&gt;     Anzahl von Kindern</t>
  </si>
  <si>
    <t>&gt;       Wohnstatus</t>
  </si>
  <si>
    <t xml:space="preserve">&gt;     Angaben zum Bezug von Kindergeld (auch des </t>
  </si>
  <si>
    <t xml:space="preserve">       Ehepartners)</t>
  </si>
  <si>
    <t>Ggf. werden weitere personenbezogene Daten oder Daten aus öffentlich zugänglichen Quellen verarbeitet (z.B. Handels-, Vereins-, Melderegister).</t>
  </si>
  <si>
    <t xml:space="preserve">Im Rahmen des Zuwendungsverfahrens werden diese Informationen verarbeitet um den Pflichten nachzukommen, die das Landratsamtes Altenburger Land als Zuwendungsgeber im Rahmen der §§ 23 und 44 ThürLHO und der dazugehörigen Verwaltungsvorschriften sowie der Allgemeinen Nebenbestimmungen zur Projektförderung (ANBest-P) zu erfüllen hat. Das Landratsamt Altenburger Land ist zu dieser Datenverarbeitung gemäß § 16 Abs. 1 ThürDSG bzw. Art. 6 Abs. 1, c DSGVO berechtigt. </t>
  </si>
  <si>
    <t xml:space="preserve">Die Nichtbereitstellung der erforderlichen Daten führt ggf. zur (Teil-)Ablehnung Ihres Antrags bzw. teilweisen oder vollständigen Aufhebung des Bescheides und ggf. Rückforderung der ausgezahlten Mittel. Daten, deren Nichtbereitstellung zu keinem rechtlichen Nachteil führt, sind in den entsprechenden Formularen gekennzeichnet. </t>
  </si>
  <si>
    <t>Empfänger von personenbezogenen Daten im Rahmen des Zuwendungsverfahrens können sein:</t>
  </si>
  <si>
    <t>&gt;      zuständige Mitarbeiter*innen im Landratsamt Altenburger Land in den Fachdiensten 20, 
        23,10, 12, 13, 16 und in der Stabsstelle Sozialplanung im Fachbereich 2,</t>
  </si>
  <si>
    <t>&gt;     der Thüringer Rechnungshof.</t>
  </si>
  <si>
    <t>Wir beachten den Grundsatz der zweckgebundenen Daten-Verwendung und verarbeiten Ihre personenbezogenen Daten nur für die Zwecke, für die sie erhoben wurden. Die erhobenen personenbezogenen Daten werden zum Zwecke der Ausgabe von öffentlichen Mitteln zur Umsetzung von Fördermaßnahmen einschließlich erforderlicher Erfolgskontrollen verarbeitet. Des Weiteren können Ihre Daten anonymisiert ggf. zu statistischen oder wissenschaftlichen Zwecken verwendet werden.</t>
  </si>
  <si>
    <t>Das Landratsamt Altenburger Land sichert zu, dass Ihre Angaben entsprechend den geltenden datenschutzrechtlichen Bestimmungen vertraulich behandelt werden. Auch die Übermittlung an auskunftsberechtigte staatliche Institutionen und Behörden erfolgt nur im Rahmen der gesetzlichen Auskunftspflichten oder wenn wir durch eine gerichtliche Entscheidung zur Auskunft verpflichtet werden. Unsere Mitarbeiter*innen und sind von uns zur Verschwiegenheit und zur Einhaltung der datenschutzrechtlichen Bestimmungen verpflichtet worden.</t>
  </si>
  <si>
    <t>Das Kriterium für die Dauer und Speicherung von personenbezogenen Daten ist die jeweilige gesetzliche Aufbewahrungsfrist. Ihre personenbezogenen Daten werden gelöscht oder gesperrt, sobald der Zweck der Speicherung entfällt.</t>
  </si>
  <si>
    <t>Gemäß Art. 12 bis 23 der DSGVO haben Sie in Bezug auf personenbezogene Daten folgend aufgeführte Rechte. Möchten Sie eines dieser Rechte in Anspruch nehmen, können Sie sich hierzu jederzeit an unsere/n Datenschutzbeauftragte*n oder eine/n andere/n Mitarbeiter*in des Landratsamtes wenden.</t>
  </si>
  <si>
    <t>&gt;   Die personenbezogenen Daten wurden für solche Zwecke erhoben oder auf sonstige Weise  
     verarbeitet, für welche sie nicht mehr notwendig sind.</t>
  </si>
  <si>
    <t>&gt;   Sie legen gemäß Art. 21 Abs. 1 DS-GVO Widerspruch gegen die Verarbeitung ein, und es 
     liegen keine vorrangigen berechtigten Gründe für die Verarbeitung vor, oder Sie legen gemäß 
     Art. 21 Abs. 2 DS-GVO Widerspruch gegen die Verarbeitung ein.</t>
  </si>
  <si>
    <t>&gt;   Die personenbezogenen Daten wurden unrechtmäßig verarbeitet.</t>
  </si>
  <si>
    <t>&gt;   Die Löschung der personenbezogenen Daten ist zur Erfüllung einer rechtlichen Verpflicht-
     ung nach dem Unionsrecht oder dem Recht der Mitgliedstaaten erforderlich, dem das 
     Landratsamt Altenburger Land unterliegt.</t>
  </si>
  <si>
    <t>Zuständige Aufsichtsbehörde:</t>
  </si>
  <si>
    <t>Thüringer Landesbeauftragter für den Datenschutz und die Informationsfreiheit (TLfDI)</t>
  </si>
  <si>
    <t>Postfach 900455, 99107 Erfurt</t>
  </si>
  <si>
    <t>https://www.tlfdi.de</t>
  </si>
  <si>
    <t xml:space="preserve">Bescheinigung in Steuersachen </t>
  </si>
  <si>
    <t>Der Antragsteller erklärt, dass er die dem Antrag beiliegende Datenschutzerklärung des Landratsamtes Alten-</t>
  </si>
  <si>
    <t>B) Projektbezeichnung und Förderdauer</t>
  </si>
  <si>
    <t>Folgeantrag</t>
  </si>
  <si>
    <t>Sonstige Unterlagen</t>
  </si>
  <si>
    <t>Bitte ankreuzen!</t>
  </si>
  <si>
    <r>
      <t>Vertretungsberechtigter</t>
    </r>
    <r>
      <rPr>
        <vertAlign val="superscript"/>
        <sz val="10"/>
        <rFont val="Calibri"/>
        <family val="2"/>
        <scheme val="minor"/>
      </rPr>
      <t>1</t>
    </r>
  </si>
  <si>
    <r>
      <rPr>
        <i/>
        <vertAlign val="superscript"/>
        <sz val="11"/>
        <rFont val="Calibri"/>
        <family val="2"/>
        <scheme val="minor"/>
      </rPr>
      <t xml:space="preserve">1)   </t>
    </r>
    <r>
      <rPr>
        <i/>
        <sz val="9"/>
        <rFont val="Calibri"/>
        <family val="2"/>
        <scheme val="minor"/>
      </rPr>
      <t xml:space="preserve">Diese Angaben müssen der Wahrheit entsprechen, da es sich um subventionserhebliche Tatsachen handelt (Thür. Subventions-gesetz i.V.m. § 264 Abs. 8 StGB). Von diesen Angaben hängt maßgeblich die Bewilligung, Gewährung, Rückforderung und Weiter-gewährung der Zuwendung ab. </t>
    </r>
  </si>
  <si>
    <t>Werden die Gesamtausgaben des Antragstellers überwiegend (größer als 50 %) aus Zuwendungen der öffentlichen Hand bestritten, wird die Einhaltung des Besserstellungsverbotes bestätigt:</t>
  </si>
  <si>
    <r>
      <rPr>
        <sz val="11"/>
        <color theme="1"/>
        <rFont val="Calibri"/>
        <family val="2"/>
        <scheme val="minor"/>
      </rPr>
      <t>Unterschriftsprobe:</t>
    </r>
    <r>
      <rPr>
        <i/>
        <sz val="11"/>
        <color theme="1"/>
        <rFont val="Calibri"/>
        <family val="2"/>
        <scheme val="minor"/>
      </rPr>
      <t xml:space="preserve">
</t>
    </r>
    <r>
      <rPr>
        <i/>
        <sz val="9"/>
        <color theme="1"/>
        <rFont val="Calibri"/>
        <family val="2"/>
        <scheme val="minor"/>
      </rPr>
      <t>Unterschriftsberechtigte
Personen lt. Handels-/
Vereinsregister bzw.
vertretungsberechtigte Personen entsprechend
Vollmacht.
(Bitte entsprechende Auszüge in Kopie bzw. die Vollmacht im Original
beifügen.)</t>
    </r>
  </si>
  <si>
    <t>liegt im Landratsamt vor</t>
  </si>
  <si>
    <t>er sämtliche Förderungen, einschließlich institutioneller Förderung, die er im Bezug auf das beantragte</t>
  </si>
  <si>
    <t>für die Deckung der Ausgaben, die aus den hier beantragten Mitteln und/oder komplementären Mitteln</t>
  </si>
  <si>
    <t xml:space="preserve">Die vom Antragsteller mit diesem Antrag und in weiteren Zuwendungsverfahren erhobenen personenbezogenen </t>
  </si>
  <si>
    <t>burger Land zur Kenntnis genommen hat und den im Projekt betroffenen Personen zur Kenntnis gegeben hat.</t>
  </si>
  <si>
    <t>rechtsverbindliche Unterschrift/-en des Antragstellers
Bitte den Namen zusätzlich in Druckschrift angeben!</t>
  </si>
  <si>
    <t>Honorarausgaben sind nur dann zuwendungsfähig, wenn sie für die Durchführung des Projektes erforderlich und die Aufgaben nicht im Rahmen von sozialversicherungspflichtigen Beschäftigungsverhältnissen durchführbar sind. Honorare, die der Zuwendungsempfänger an das eigene Stammpersonal zahlt, können i. d. R. nicht als zuwendungsfähig anerkannt werden. Honorare beinhalten alle Nebenkosten.</t>
  </si>
  <si>
    <t>Gesundheits- und/oder Führungszeugnis³</t>
  </si>
  <si>
    <t>Notwendige Impfungen / Betriebsärztliche Untersuchungen³</t>
  </si>
  <si>
    <r>
      <t>Weiterbildung /
Supervision</t>
    </r>
    <r>
      <rPr>
        <vertAlign val="superscript"/>
        <sz val="8"/>
        <rFont val="Calibri"/>
        <family val="2"/>
        <scheme val="minor"/>
      </rPr>
      <t>3</t>
    </r>
  </si>
  <si>
    <t>Personalnebenkosten gesamt:</t>
  </si>
  <si>
    <t>Gesamt:</t>
  </si>
  <si>
    <t>Personalnebenkosten</t>
  </si>
  <si>
    <t>52 Wochen x 40 Stunden + 1 Tag x 8 Stunden</t>
  </si>
  <si>
    <t>Std.</t>
  </si>
  <si>
    <t>Allgemeine Minderzeiten</t>
  </si>
  <si>
    <t>Tage pro Jahr</t>
  </si>
  <si>
    <t>Urlaubstage</t>
  </si>
  <si>
    <t>Arbeitsfreie Tage</t>
  </si>
  <si>
    <t>Wochenfeiertage</t>
  </si>
  <si>
    <t>Fortbildungstage</t>
  </si>
  <si>
    <t>Krankheitstage</t>
  </si>
  <si>
    <t xml:space="preserve">Summe allgemeine Minderzeiten: </t>
  </si>
  <si>
    <t>Besondere Minderzeiten</t>
  </si>
  <si>
    <t>Minuten pro Woche</t>
  </si>
  <si>
    <t>min</t>
  </si>
  <si>
    <t>Summe besondere Minderzeiten (pro Woche) :</t>
  </si>
  <si>
    <t>Std</t>
  </si>
  <si>
    <t>Summe besondere Minderzeiten (pro Jahr) :</t>
  </si>
  <si>
    <t>Nettojahresarbeitszeit</t>
  </si>
  <si>
    <t>Nettojahresarbeitszeit einer Fachkraft :</t>
  </si>
  <si>
    <t>Bitte die Art der besonderen Minderzeit eintragen</t>
  </si>
  <si>
    <t>Angabe der Nettojahresarbeitszeit für eine Vollzeitkraft (bitte nur berechnen im Rahmen von Anträgen für fallzahlenabhängige Tätigkeiten)</t>
  </si>
  <si>
    <r>
      <t xml:space="preserve">Angabe der Nettojahresarbeitszeit für eine Vollzeitkraft </t>
    </r>
    <r>
      <rPr>
        <b/>
        <u/>
        <sz val="8"/>
        <rFont val="Calibri"/>
        <family val="2"/>
        <scheme val="minor"/>
      </rPr>
      <t>(Bitte nur berechnen im Rahmen von Anträgen für fallzahlenabhängige Tätigkeiten</t>
    </r>
    <r>
      <rPr>
        <u/>
        <sz val="8"/>
        <rFont val="Calibri"/>
        <family val="2"/>
        <scheme val="minor"/>
      </rPr>
      <t>!</t>
    </r>
    <r>
      <rPr>
        <b/>
        <u/>
        <sz val="8"/>
        <rFont val="Calibri"/>
        <family val="2"/>
        <scheme val="minor"/>
      </rPr>
      <t xml:space="preserve"> Dies trifft ausschließlich für fest angestelltes Personal zu!)</t>
    </r>
  </si>
  <si>
    <t>Ja</t>
  </si>
  <si>
    <t>2.4   Personalnebenkosten</t>
  </si>
  <si>
    <t>Lt. Richtlinie des Landkreises 12 % der Gesamtpersonalkosten</t>
  </si>
  <si>
    <t>Die Pauschale wird automatisch berechnet!</t>
  </si>
  <si>
    <t>kreisangehörige Stadt oder Gemeinde</t>
  </si>
  <si>
    <t>Wohlfahrtsverband</t>
  </si>
  <si>
    <t>kirchlicher Träger</t>
  </si>
  <si>
    <t>gemeinnütziger Verein</t>
  </si>
  <si>
    <t>Kurzbezeichnung</t>
  </si>
  <si>
    <t>Kosten gesamt</t>
  </si>
  <si>
    <t>Sachausgaben gesamt:</t>
  </si>
  <si>
    <t>3.1</t>
  </si>
  <si>
    <t>3.2</t>
  </si>
  <si>
    <t>3.3</t>
  </si>
  <si>
    <t>3.4</t>
  </si>
  <si>
    <t>3.5</t>
  </si>
  <si>
    <t>3.6</t>
  </si>
  <si>
    <t>3.7</t>
  </si>
  <si>
    <t>3.8</t>
  </si>
  <si>
    <t>3.9</t>
  </si>
  <si>
    <t>3.10</t>
  </si>
  <si>
    <r>
      <t xml:space="preserve">Körperschaften des </t>
    </r>
    <r>
      <rPr>
        <b/>
        <sz val="11"/>
        <color theme="1"/>
        <rFont val="Calibri"/>
        <family val="2"/>
        <scheme val="minor"/>
      </rPr>
      <t>öffentlichen Rechts</t>
    </r>
  </si>
  <si>
    <t>eingetr. Genossenschaft (e.G.)</t>
  </si>
  <si>
    <r>
      <t xml:space="preserve">1) </t>
    </r>
    <r>
      <rPr>
        <sz val="9"/>
        <color theme="1"/>
        <rFont val="Calibri"/>
        <family val="2"/>
        <scheme val="minor"/>
      </rPr>
      <t>Siehe Fußnote Seite 1</t>
    </r>
  </si>
  <si>
    <t>Fahrtkosten gesamt, bitte den prozentualen Anteil am Projekt ausweisen</t>
  </si>
  <si>
    <t>DropDown Insolvenzgeld</t>
  </si>
  <si>
    <r>
      <t>Kosten für pädagogische oder therapeutische Verbrauchsmaterialien</t>
    </r>
    <r>
      <rPr>
        <vertAlign val="superscript"/>
        <sz val="9"/>
        <color theme="1"/>
        <rFont val="Calibri"/>
        <family val="2"/>
        <scheme val="minor"/>
      </rPr>
      <t>3</t>
    </r>
  </si>
  <si>
    <t>k)</t>
  </si>
  <si>
    <t>Betriebs-, Sach- und Verwaltungskostenpauschale im Rahmen von LSZ-Projekten</t>
  </si>
  <si>
    <t>sonstige Regelung:</t>
  </si>
  <si>
    <t>Richtlinie Förderung der Kinder- und Jugendarbeit</t>
  </si>
  <si>
    <t>Richtlinie LSZ</t>
  </si>
  <si>
    <t>Förderung nach gesetzlicher Grundlage:</t>
  </si>
  <si>
    <t>Bitte hier den Verwendungszweck bzw. die Rechtsgrundlage angeben.</t>
  </si>
  <si>
    <t>Beschluss Kreistag:</t>
  </si>
  <si>
    <t>Beschluss Ausschuss:</t>
  </si>
  <si>
    <t>2.6   Projektbezogene Sachausgaben im Rahmen von LSZ-Projekten</t>
  </si>
  <si>
    <t>2.5   Betriebs-, Sach-, Verwaltungs- und Personalnebenkostenpauschale im Rahmen von LSZ-Projekten</t>
  </si>
  <si>
    <t>Betriebs-, Sach-, Verwaltungs- und Personalnebenkostenpauschale im Rahmen von LSZ-Projekten (12 % der Personalkosten)</t>
  </si>
  <si>
    <t>Kosten Gesamteinrichtung</t>
  </si>
  <si>
    <t>Projektbezogene Sachausgaben im Rahmen von LSZ-Projekten</t>
  </si>
  <si>
    <r>
      <rPr>
        <i/>
        <vertAlign val="superscript"/>
        <sz val="9"/>
        <color theme="1"/>
        <rFont val="Calibri"/>
        <family val="2"/>
        <scheme val="minor"/>
      </rPr>
      <t>3)</t>
    </r>
    <r>
      <rPr>
        <i/>
        <sz val="9"/>
        <color theme="1"/>
        <rFont val="Calibri"/>
        <family val="2"/>
        <scheme val="minor"/>
      </rPr>
      <t xml:space="preserve">   Die einzelnen Beträge sind durch geeignete Nachweise (Verträge, Rechnungen, Steuerbescheide o.ä.) zu plausibilisieren bzw. auf gesonderter Anlage detailliert zu untersetzen!</t>
    </r>
  </si>
  <si>
    <r>
      <t>Pädagogisches bzw. therapeutisches Ge- und Verbrauchsmaterial (keine Investitionen)</t>
    </r>
    <r>
      <rPr>
        <vertAlign val="superscript"/>
        <sz val="10"/>
        <color theme="1"/>
        <rFont val="Calibri"/>
        <family val="2"/>
        <scheme val="minor"/>
      </rPr>
      <t>3</t>
    </r>
  </si>
  <si>
    <r>
      <t>Projektbezogene Veranstaltungskosten (z.B. Raummiete, Bewirtung, Werbekosten etc.)</t>
    </r>
    <r>
      <rPr>
        <vertAlign val="superscript"/>
        <sz val="10"/>
        <color theme="1"/>
        <rFont val="Calibri"/>
        <family val="2"/>
        <scheme val="minor"/>
      </rPr>
      <t>3</t>
    </r>
  </si>
  <si>
    <r>
      <t>Aufwandsentschädigung und Erstattung von Auslagen Ehrenamtlicher</t>
    </r>
    <r>
      <rPr>
        <vertAlign val="superscript"/>
        <sz val="10"/>
        <color theme="1"/>
        <rFont val="Calibri"/>
        <family val="2"/>
        <scheme val="minor"/>
      </rPr>
      <t>3</t>
    </r>
  </si>
  <si>
    <t>Anlage Betriebs-, Sach- und Verwaltungsausgaben sowie Personalnebenkosten</t>
  </si>
  <si>
    <t>Betriebs-, Sach- und Verwaltungsausgaben sowie Personalnebenkosten</t>
  </si>
  <si>
    <t>Nein</t>
  </si>
  <si>
    <t>Insolvenzgeldumlagepflicht bitte auswählen!</t>
  </si>
  <si>
    <t>Abweichenden Beitragsatz bitte manuell eingeben!</t>
  </si>
  <si>
    <t>Krankenkassenabhängiger Umlagesatz bitte manuell eingeben!</t>
  </si>
  <si>
    <t>&gt;     Personendaten (Name, Geburtsdatum, Wohnort,</t>
  </si>
  <si>
    <t>E-Mail: datenschutz@altenburgerland.de</t>
  </si>
  <si>
    <t>Telefon: 03447 586-250</t>
  </si>
  <si>
    <t>Bei kassenspezifischen Zusatzbeitrag bitte zus. AG-Anteil manuell eingeben!</t>
  </si>
  <si>
    <t>Ggf. zus. Beiträge eingeben (z.B. Umlage U1)!</t>
  </si>
  <si>
    <r>
      <t xml:space="preserve">Sonderzahlung (gerechnet auf </t>
    </r>
    <r>
      <rPr>
        <u/>
        <sz val="8"/>
        <rFont val="Calibri"/>
        <family val="2"/>
        <scheme val="minor"/>
      </rPr>
      <t>Vollzeit</t>
    </r>
    <r>
      <rPr>
        <sz val="8"/>
        <rFont val="Calibri"/>
        <family val="2"/>
        <scheme val="minor"/>
      </rPr>
      <t>)</t>
    </r>
  </si>
  <si>
    <t>Zuzügl. Beitrags- und Umlagesätze für Minijobs</t>
  </si>
  <si>
    <t>Anlage Sachausgaben Mikroprojekte</t>
  </si>
  <si>
    <r>
      <t xml:space="preserve">7) </t>
    </r>
    <r>
      <rPr>
        <i/>
        <sz val="9"/>
        <rFont val="Calibri"/>
        <family val="2"/>
        <scheme val="minor"/>
      </rPr>
      <t>Jedes beantragte Mikroprojekt ist durch eine separate Projektbeschreibung inkl. Kostendarstellung zu untersetzen.
Projektbezogene Sachausgaben sind in der Projektbeschreibung ebenfalls darzustellen. Es ist zu begründen, warum diese Ausgaben zur Durchführung des Projektes notwendig sind.</t>
    </r>
  </si>
  <si>
    <r>
      <t xml:space="preserve">3.   Sachausgaben Mikroprojekte </t>
    </r>
    <r>
      <rPr>
        <b/>
        <vertAlign val="superscript"/>
        <sz val="9"/>
        <rFont val="Calibri"/>
        <family val="2"/>
        <scheme val="minor"/>
      </rPr>
      <t>7</t>
    </r>
  </si>
  <si>
    <t>Sachausgaben Mikroprojekte</t>
  </si>
  <si>
    <t>Eigenanteil gesamt</t>
  </si>
  <si>
    <t>Beantragte Zuwendung</t>
  </si>
  <si>
    <t>davon für Leitung</t>
  </si>
  <si>
    <t>Anteile an Gesamtsumme:</t>
  </si>
  <si>
    <t>VbE-Zahl gesamt</t>
  </si>
  <si>
    <t>davon für Verwaltung</t>
  </si>
  <si>
    <t>VbE-Zahl pro Jahr</t>
  </si>
  <si>
    <t>&gt;     Thüringer Ministerium für Soziales, Gesundheit, Arbeit und Familie sowie deren 
       Beauftragte,</t>
  </si>
  <si>
    <t>&gt;     das Thüringer Ministerium für Bildung, Wissenschaft und Kultur,</t>
  </si>
  <si>
    <r>
      <t>F) Einzureichende Unterlagen zum Antrag</t>
    </r>
    <r>
      <rPr>
        <b/>
        <vertAlign val="superscript"/>
        <sz val="11"/>
        <color theme="1"/>
        <rFont val="Calibri"/>
        <family val="2"/>
        <scheme val="minor"/>
      </rPr>
      <t>1</t>
    </r>
  </si>
  <si>
    <t>Die folgende Angabe ist nur erforderlich, wenn die beantragte Zuwendung für dieses Projekt mehr als 
70.0000 € beträgt:</t>
  </si>
  <si>
    <t>Die/der Mitarbeiter/in ist geringfügig beschäftigt (Minijobber bis 603 Euro Monatsverdienst):</t>
  </si>
  <si>
    <r>
      <rPr>
        <i/>
        <vertAlign val="superscript"/>
        <sz val="9"/>
        <color theme="1"/>
        <rFont val="Calibri"/>
        <family val="2"/>
        <scheme val="minor"/>
      </rPr>
      <t>6)</t>
    </r>
    <r>
      <rPr>
        <i/>
        <sz val="9"/>
        <color theme="1"/>
        <rFont val="Calibri"/>
        <family val="2"/>
        <scheme val="minor"/>
      </rPr>
      <t xml:space="preserve"> Inkl. Fahrtkosten der Honorarkräfte aus den Anlagen A1-P1 bis A1-P15</t>
    </r>
  </si>
  <si>
    <t>Personalausgaben werden auf der Basis von geltenden Flächentarifverträgen oder – sofern solche nicht gelten – auf Basis der nachgewiesenen tatsächlichen Personalkosten kalkuliert. Andere Kalkulationsgrundlagen werden nicht anerkannt. Die Eingruppierung und Einstufung der Mitarbeiter/innen muss mit geeigneten Unterlagen nachgewiesen werden. Sofern sich das Projekt überwiegend (mehr als 70 %) aus Zuwendungen der öffentlichen Hand finanziert, dürfen die Beschäftigten im Projekt nicht besser gestellt werden als vergleichbare Bedienstete des öffentlichen Dienstes. Als Vergleichsgrundlage ist der Tarifvertrag für den öffentlichen Dienst (TV-L; bei Kommunen TVöD-VKA) mit den entsprechenden Eingruppierungsmerkmalen heranzuziehen. Als Vergleichsbasis dient dabei die tatsächliche Tätigkeit im Rahmen des Projektes.</t>
  </si>
  <si>
    <r>
      <t>1.</t>
    </r>
    <r>
      <rPr>
        <b/>
        <sz val="7"/>
        <color theme="1"/>
        <rFont val="Calibri"/>
        <family val="2"/>
        <scheme val="minor"/>
      </rPr>
      <t xml:space="preserve">   </t>
    </r>
    <r>
      <rPr>
        <b/>
        <sz val="11"/>
        <color theme="1"/>
        <rFont val="Calibri"/>
        <family val="2"/>
        <scheme val="minor"/>
      </rPr>
      <t>Name und Anschrift des für die Verarbeitung Verantwortlichen</t>
    </r>
  </si>
  <si>
    <r>
      <t>2.</t>
    </r>
    <r>
      <rPr>
        <b/>
        <sz val="7"/>
        <color theme="1"/>
        <rFont val="Calibri"/>
        <family val="2"/>
        <scheme val="minor"/>
      </rPr>
      <t xml:space="preserve">   </t>
    </r>
    <r>
      <rPr>
        <b/>
        <sz val="11"/>
        <color theme="1"/>
        <rFont val="Calibri"/>
        <family val="2"/>
        <scheme val="minor"/>
      </rPr>
      <t>Verarbeitung von Daten und Informationen</t>
    </r>
  </si>
  <si>
    <t>&gt;      das Thüringer Landesverwaltungsamt
        (TLVwA),</t>
  </si>
  <si>
    <r>
      <t>3.</t>
    </r>
    <r>
      <rPr>
        <b/>
        <sz val="7"/>
        <color theme="1"/>
        <rFont val="Calibri"/>
        <family val="2"/>
        <scheme val="minor"/>
      </rPr>
      <t xml:space="preserve">   </t>
    </r>
    <r>
      <rPr>
        <b/>
        <sz val="11"/>
        <color theme="1"/>
        <rFont val="Calibri"/>
        <family val="2"/>
        <scheme val="minor"/>
      </rPr>
      <t>Zweckgebundene Datenverwendung</t>
    </r>
  </si>
  <si>
    <r>
      <t>4.</t>
    </r>
    <r>
      <rPr>
        <b/>
        <sz val="7"/>
        <color theme="1"/>
        <rFont val="Calibri"/>
        <family val="2"/>
        <scheme val="minor"/>
      </rPr>
      <t xml:space="preserve">   </t>
    </r>
    <r>
      <rPr>
        <b/>
        <sz val="11"/>
        <color theme="1"/>
        <rFont val="Calibri"/>
        <family val="2"/>
        <scheme val="minor"/>
      </rPr>
      <t>Routinemäßige Löschung und Sperrung von personenbezogenen Daten</t>
    </r>
  </si>
  <si>
    <r>
      <t>5.</t>
    </r>
    <r>
      <rPr>
        <b/>
        <sz val="7"/>
        <color theme="1"/>
        <rFont val="Calibri"/>
        <family val="2"/>
        <scheme val="minor"/>
      </rPr>
      <t xml:space="preserve">   </t>
    </r>
    <r>
      <rPr>
        <b/>
        <sz val="11"/>
        <color theme="1"/>
        <rFont val="Calibri"/>
        <family val="2"/>
        <scheme val="minor"/>
      </rPr>
      <t>Rechte der betroffenen Personen</t>
    </r>
  </si>
  <si>
    <r>
      <t>a)</t>
    </r>
    <r>
      <rPr>
        <sz val="7"/>
        <color theme="1"/>
        <rFont val="Calibri"/>
        <family val="2"/>
        <scheme val="minor"/>
      </rPr>
      <t xml:space="preserve">    </t>
    </r>
    <r>
      <rPr>
        <sz val="11"/>
        <color theme="1"/>
        <rFont val="Calibri"/>
        <family val="2"/>
        <scheme val="minor"/>
      </rPr>
      <t>Recht auf Bestätigung</t>
    </r>
  </si>
  <si>
    <r>
      <t>b)</t>
    </r>
    <r>
      <rPr>
        <sz val="7"/>
        <color theme="1"/>
        <rFont val="Calibri"/>
        <family val="2"/>
        <scheme val="minor"/>
      </rPr>
      <t xml:space="preserve">    </t>
    </r>
    <r>
      <rPr>
        <sz val="11"/>
        <color theme="1"/>
        <rFont val="Calibri"/>
        <family val="2"/>
        <scheme val="minor"/>
      </rPr>
      <t>Recht auf Auskunft</t>
    </r>
  </si>
  <si>
    <r>
      <t>c)</t>
    </r>
    <r>
      <rPr>
        <sz val="7"/>
        <color theme="1"/>
        <rFont val="Calibri"/>
        <family val="2"/>
        <scheme val="minor"/>
      </rPr>
      <t xml:space="preserve">    </t>
    </r>
    <r>
      <rPr>
        <sz val="11"/>
        <color theme="1"/>
        <rFont val="Calibri"/>
        <family val="2"/>
        <scheme val="minor"/>
      </rPr>
      <t>Recht auf Berichtigung</t>
    </r>
  </si>
  <si>
    <r>
      <t>d)</t>
    </r>
    <r>
      <rPr>
        <sz val="7"/>
        <color theme="1"/>
        <rFont val="Calibri"/>
        <family val="2"/>
        <scheme val="minor"/>
      </rPr>
      <t xml:space="preserve">    </t>
    </r>
    <r>
      <rPr>
        <sz val="11"/>
        <color theme="1"/>
        <rFont val="Calibri"/>
        <family val="2"/>
        <scheme val="minor"/>
      </rPr>
      <t>Recht auf Löschung, sofern einer der folgenden Gründe zutrifft und soweit die Verarbeitung 
     nicht erforderlich ist:</t>
    </r>
  </si>
  <si>
    <r>
      <t>e)</t>
    </r>
    <r>
      <rPr>
        <sz val="7"/>
        <color theme="1"/>
        <rFont val="Calibri"/>
        <family val="2"/>
        <scheme val="minor"/>
      </rPr>
      <t xml:space="preserve">    </t>
    </r>
    <r>
      <rPr>
        <sz val="11"/>
        <color theme="1"/>
        <rFont val="Calibri"/>
        <family val="2"/>
        <scheme val="minor"/>
      </rPr>
      <t>Recht auf Einschränkung der Verarbeitung</t>
    </r>
  </si>
  <si>
    <r>
      <t>f)</t>
    </r>
    <r>
      <rPr>
        <sz val="7"/>
        <color theme="1"/>
        <rFont val="Calibri"/>
        <family val="2"/>
        <scheme val="minor"/>
      </rPr>
      <t xml:space="preserve">      </t>
    </r>
    <r>
      <rPr>
        <sz val="11"/>
        <color theme="1"/>
        <rFont val="Calibri"/>
        <family val="2"/>
        <scheme val="minor"/>
      </rPr>
      <t>Recht auf Datenübertragung</t>
    </r>
  </si>
  <si>
    <r>
      <t>g)</t>
    </r>
    <r>
      <rPr>
        <sz val="7"/>
        <color theme="1"/>
        <rFont val="Calibri"/>
        <family val="2"/>
        <scheme val="minor"/>
      </rPr>
      <t xml:space="preserve">    </t>
    </r>
    <r>
      <rPr>
        <sz val="11"/>
        <color theme="1"/>
        <rFont val="Calibri"/>
        <family val="2"/>
        <scheme val="minor"/>
      </rPr>
      <t>Recht auf Widerspruch</t>
    </r>
  </si>
  <si>
    <r>
      <t>h)</t>
    </r>
    <r>
      <rPr>
        <sz val="7"/>
        <color theme="1"/>
        <rFont val="Calibri"/>
        <family val="2"/>
        <scheme val="minor"/>
      </rPr>
      <t xml:space="preserve">    </t>
    </r>
    <r>
      <rPr>
        <sz val="11"/>
        <color theme="1"/>
        <rFont val="Calibri"/>
        <family val="2"/>
        <scheme val="minor"/>
      </rPr>
      <t>Recht auf Widerruf einer datenschutzrechtlichen Einwilligung</t>
    </r>
  </si>
  <si>
    <r>
      <t>i)</t>
    </r>
    <r>
      <rPr>
        <sz val="7"/>
        <color theme="1"/>
        <rFont val="Calibri"/>
        <family val="2"/>
        <scheme val="minor"/>
      </rPr>
      <t xml:space="preserve">      </t>
    </r>
    <r>
      <rPr>
        <sz val="11"/>
        <color theme="1"/>
        <rFont val="Calibri"/>
        <family val="2"/>
        <scheme val="minor"/>
      </rPr>
      <t>Recht auf Beschwerde bei einer Aufsichtsbehörde:</t>
    </r>
  </si>
  <si>
    <t>Version 06.01.2026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</si>
</sst>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8" formatCode="#,##0.00\ &quot;€&quot;;[Red]\-#,##0.00\ &quot;€&quot;"/>
    <numFmt numFmtId="44" formatCode="_-* #,##0.00\ &quot;€&quot;_-;\-* #,##0.00\ &quot;€&quot;_-;_-* &quot;-&quot;??\ &quot;€&quot;_-;_-@_-"/>
    <numFmt numFmtId="164" formatCode="0.0%"/>
    <numFmt numFmtId="165" formatCode="0.00000%"/>
    <numFmt numFmtId="166" formatCode="_-* #,##0.00\ &quot;DM&quot;_-;\-* #,##0.00\ &quot;DM&quot;_-;_-* &quot;-&quot;??\ &quot;DM&quot;_-;_-@_-"/>
    <numFmt numFmtId="167" formatCode="_-* #,##0.00\ [$€-1]_-;\-* #,##0.00\ [$€-1]_-;_-* &quot;-&quot;??\ [$€-1]_-"/>
    <numFmt numFmtId="168" formatCode="#,##0.00\ &quot;€&quot;"/>
    <numFmt numFmtId="169" formatCode="#,##0_ ;\-#,##0\ "/>
    <numFmt numFmtId="170" formatCode="0.000"/>
  </numFmts>
  <fonts count="100" x14ac:knownFonts="1">
    <font>
      <sz val="11"/>
      <color theme="1"/>
      <name val="Calibri"/>
      <family val="2"/>
      <scheme val="minor"/>
    </font>
    <font>
      <sz val="10"/>
      <color theme="1"/>
      <name val="Arial"/>
      <family val="2"/>
    </font>
    <font>
      <sz val="11"/>
      <color theme="1"/>
      <name val="Calibri"/>
      <family val="2"/>
      <scheme val="minor"/>
    </font>
    <font>
      <b/>
      <sz val="11"/>
      <color theme="1"/>
      <name val="Calibri"/>
      <family val="2"/>
      <scheme val="minor"/>
    </font>
    <font>
      <sz val="8"/>
      <color theme="1"/>
      <name val="Calibri"/>
      <family val="2"/>
      <scheme val="minor"/>
    </font>
    <font>
      <b/>
      <sz val="9"/>
      <color theme="1"/>
      <name val="Calibri"/>
      <family val="2"/>
      <scheme val="minor"/>
    </font>
    <font>
      <sz val="10"/>
      <name val="Arial"/>
      <family val="2"/>
    </font>
    <font>
      <sz val="10"/>
      <name val="Arial"/>
      <family val="2"/>
    </font>
    <font>
      <sz val="8"/>
      <name val="Calibri"/>
      <family val="2"/>
      <scheme val="minor"/>
    </font>
    <font>
      <b/>
      <sz val="8"/>
      <name val="Calibri"/>
      <family val="2"/>
      <scheme val="minor"/>
    </font>
    <font>
      <sz val="9"/>
      <name val="Arial"/>
      <family val="2"/>
    </font>
    <font>
      <sz val="8"/>
      <name val="Arial"/>
      <family val="2"/>
    </font>
    <font>
      <u/>
      <sz val="10"/>
      <color indexed="12"/>
      <name val="Arial"/>
      <family val="2"/>
    </font>
    <font>
      <sz val="8"/>
      <color indexed="81"/>
      <name val="Tahoma"/>
      <family val="2"/>
    </font>
    <font>
      <b/>
      <sz val="8"/>
      <color indexed="81"/>
      <name val="Tahoma"/>
      <family val="2"/>
    </font>
    <font>
      <sz val="12"/>
      <color indexed="8"/>
      <name val="Arial"/>
      <family val="2"/>
    </font>
    <font>
      <sz val="12"/>
      <color indexed="9"/>
      <name val="Arial"/>
      <family val="2"/>
    </font>
    <font>
      <sz val="9"/>
      <color indexed="8"/>
      <name val="Arial"/>
      <family val="2"/>
    </font>
    <font>
      <sz val="11"/>
      <color theme="1"/>
      <name val="Arial"/>
      <family val="2"/>
    </font>
    <font>
      <sz val="10"/>
      <name val="Arial"/>
      <family val="2"/>
    </font>
    <font>
      <b/>
      <sz val="12"/>
      <color indexed="9"/>
      <name val="Arial"/>
      <family val="2"/>
    </font>
    <font>
      <b/>
      <sz val="12"/>
      <color indexed="63"/>
      <name val="Arial"/>
      <family val="2"/>
    </font>
    <font>
      <b/>
      <sz val="12"/>
      <color indexed="52"/>
      <name val="Arial"/>
      <family val="2"/>
    </font>
    <font>
      <sz val="12"/>
      <color indexed="62"/>
      <name val="Arial"/>
      <family val="2"/>
    </font>
    <font>
      <b/>
      <sz val="12"/>
      <color indexed="8"/>
      <name val="Arial"/>
      <family val="2"/>
    </font>
    <font>
      <i/>
      <sz val="12"/>
      <color indexed="23"/>
      <name val="Arial"/>
      <family val="2"/>
    </font>
    <font>
      <sz val="12"/>
      <color indexed="17"/>
      <name val="Arial"/>
      <family val="2"/>
    </font>
    <font>
      <sz val="12"/>
      <color indexed="60"/>
      <name val="Arial"/>
      <family val="2"/>
    </font>
    <font>
      <sz val="12"/>
      <color indexed="20"/>
      <name val="Arial"/>
      <family val="2"/>
    </font>
    <font>
      <b/>
      <sz val="18"/>
      <color indexed="62"/>
      <name val="Cambria"/>
      <family val="2"/>
    </font>
    <font>
      <b/>
      <sz val="15"/>
      <color indexed="62"/>
      <name val="Arial"/>
      <family val="2"/>
    </font>
    <font>
      <b/>
      <sz val="13"/>
      <color indexed="62"/>
      <name val="Arial"/>
      <family val="2"/>
    </font>
    <font>
      <b/>
      <sz val="11"/>
      <color indexed="62"/>
      <name val="Arial"/>
      <family val="2"/>
    </font>
    <font>
      <sz val="12"/>
      <color indexed="52"/>
      <name val="Arial"/>
      <family val="2"/>
    </font>
    <font>
      <sz val="12"/>
      <color indexed="10"/>
      <name val="Arial"/>
      <family val="2"/>
    </font>
    <font>
      <sz val="9"/>
      <color theme="1"/>
      <name val="Arial"/>
      <family val="2"/>
    </font>
    <font>
      <sz val="9"/>
      <color theme="1"/>
      <name val="Calibri"/>
      <family val="2"/>
      <scheme val="minor"/>
    </font>
    <font>
      <b/>
      <vertAlign val="superscript"/>
      <sz val="11"/>
      <color theme="1"/>
      <name val="Calibri"/>
      <family val="2"/>
      <scheme val="minor"/>
    </font>
    <font>
      <sz val="11"/>
      <name val="Calibri"/>
      <family val="2"/>
      <scheme val="minor"/>
    </font>
    <font>
      <b/>
      <sz val="14"/>
      <color theme="1"/>
      <name val="Calibri"/>
      <family val="2"/>
      <scheme val="minor"/>
    </font>
    <font>
      <sz val="18"/>
      <color theme="1"/>
      <name val="Calibri"/>
      <family val="2"/>
      <scheme val="minor"/>
    </font>
    <font>
      <b/>
      <sz val="18"/>
      <color theme="1"/>
      <name val="Calibri"/>
      <family val="2"/>
      <scheme val="minor"/>
    </font>
    <font>
      <b/>
      <sz val="10"/>
      <color theme="1"/>
      <name val="Calibri"/>
      <family val="2"/>
      <scheme val="minor"/>
    </font>
    <font>
      <sz val="10"/>
      <color theme="1"/>
      <name val="Calibri"/>
      <family val="2"/>
      <scheme val="minor"/>
    </font>
    <font>
      <b/>
      <sz val="10"/>
      <name val="Calibri"/>
      <family val="2"/>
      <scheme val="minor"/>
    </font>
    <font>
      <b/>
      <sz val="11"/>
      <name val="Calibri"/>
      <family val="2"/>
      <scheme val="minor"/>
    </font>
    <font>
      <sz val="10"/>
      <name val="Calibri"/>
      <family val="2"/>
      <scheme val="minor"/>
    </font>
    <font>
      <sz val="9"/>
      <name val="Calibri"/>
      <family val="2"/>
      <scheme val="minor"/>
    </font>
    <font>
      <sz val="6"/>
      <name val="Calibri"/>
      <family val="2"/>
      <scheme val="minor"/>
    </font>
    <font>
      <sz val="12"/>
      <name val="Calibri"/>
      <family val="2"/>
      <scheme val="minor"/>
    </font>
    <font>
      <vertAlign val="superscript"/>
      <sz val="9"/>
      <name val="Calibri"/>
      <family val="2"/>
      <scheme val="minor"/>
    </font>
    <font>
      <i/>
      <vertAlign val="superscript"/>
      <sz val="9"/>
      <name val="Calibri"/>
      <family val="2"/>
      <scheme val="minor"/>
    </font>
    <font>
      <i/>
      <sz val="9"/>
      <name val="Calibri"/>
      <family val="2"/>
      <scheme val="minor"/>
    </font>
    <font>
      <i/>
      <sz val="11"/>
      <color theme="1"/>
      <name val="Calibri"/>
      <family val="2"/>
      <scheme val="minor"/>
    </font>
    <font>
      <b/>
      <sz val="14"/>
      <name val="Calibri"/>
      <family val="2"/>
      <scheme val="minor"/>
    </font>
    <font>
      <vertAlign val="superscript"/>
      <sz val="10"/>
      <name val="Calibri"/>
      <family val="2"/>
      <scheme val="minor"/>
    </font>
    <font>
      <b/>
      <vertAlign val="superscript"/>
      <sz val="10"/>
      <name val="Calibri"/>
      <family val="2"/>
      <scheme val="minor"/>
    </font>
    <font>
      <vertAlign val="superscript"/>
      <sz val="11"/>
      <color theme="1"/>
      <name val="Calibri"/>
      <family val="2"/>
      <scheme val="minor"/>
    </font>
    <font>
      <i/>
      <vertAlign val="superscript"/>
      <sz val="8"/>
      <color theme="1"/>
      <name val="Calibri"/>
      <family val="2"/>
    </font>
    <font>
      <i/>
      <sz val="8"/>
      <color theme="1"/>
      <name val="Calibri"/>
      <family val="2"/>
    </font>
    <font>
      <vertAlign val="superscript"/>
      <sz val="10"/>
      <color theme="1"/>
      <name val="Calibri"/>
      <family val="2"/>
      <scheme val="minor"/>
    </font>
    <font>
      <b/>
      <vertAlign val="superscript"/>
      <sz val="11"/>
      <name val="Calibri"/>
      <family val="2"/>
      <scheme val="minor"/>
    </font>
    <font>
      <i/>
      <sz val="9"/>
      <color theme="1"/>
      <name val="Calibri"/>
      <family val="2"/>
      <scheme val="minor"/>
    </font>
    <font>
      <i/>
      <vertAlign val="superscript"/>
      <sz val="9"/>
      <color theme="1"/>
      <name val="Calibri"/>
      <family val="2"/>
      <scheme val="minor"/>
    </font>
    <font>
      <b/>
      <sz val="12"/>
      <name val="Calibri"/>
      <family val="2"/>
      <scheme val="minor"/>
    </font>
    <font>
      <i/>
      <sz val="6"/>
      <name val="Calibri"/>
      <family val="2"/>
      <scheme val="minor"/>
    </font>
    <font>
      <b/>
      <sz val="16"/>
      <name val="Calibri"/>
      <family val="2"/>
      <scheme val="minor"/>
    </font>
    <font>
      <b/>
      <sz val="9"/>
      <name val="Calibri"/>
      <family val="2"/>
      <scheme val="minor"/>
    </font>
    <font>
      <u/>
      <sz val="8"/>
      <name val="Calibri"/>
      <family val="2"/>
      <scheme val="minor"/>
    </font>
    <font>
      <i/>
      <sz val="7"/>
      <name val="Calibri"/>
      <family val="2"/>
      <scheme val="minor"/>
    </font>
    <font>
      <sz val="7"/>
      <name val="Calibri"/>
      <family val="2"/>
      <scheme val="minor"/>
    </font>
    <font>
      <b/>
      <sz val="10"/>
      <name val="Arial"/>
      <family val="2"/>
    </font>
    <font>
      <sz val="14"/>
      <color theme="1"/>
      <name val="Arial"/>
      <family val="2"/>
    </font>
    <font>
      <b/>
      <vertAlign val="superscript"/>
      <sz val="8"/>
      <name val="Calibri"/>
      <family val="2"/>
      <scheme val="minor"/>
    </font>
    <font>
      <b/>
      <vertAlign val="superscript"/>
      <sz val="9"/>
      <name val="Calibri"/>
      <family val="2"/>
      <scheme val="minor"/>
    </font>
    <font>
      <b/>
      <i/>
      <vertAlign val="superscript"/>
      <sz val="9"/>
      <name val="Calibri"/>
      <family val="2"/>
      <scheme val="minor"/>
    </font>
    <font>
      <sz val="10"/>
      <color theme="0"/>
      <name val="Calibri"/>
      <family val="2"/>
      <scheme val="minor"/>
    </font>
    <font>
      <sz val="8"/>
      <color theme="0"/>
      <name val="Calibri"/>
      <family val="2"/>
      <scheme val="minor"/>
    </font>
    <font>
      <sz val="11"/>
      <color theme="0"/>
      <name val="Calibri"/>
      <family val="2"/>
      <scheme val="minor"/>
    </font>
    <font>
      <b/>
      <sz val="10"/>
      <color theme="0"/>
      <name val="Calibri"/>
      <family val="2"/>
      <scheme val="minor"/>
    </font>
    <font>
      <sz val="11"/>
      <color indexed="8"/>
      <name val="Calibri"/>
      <family val="2"/>
    </font>
    <font>
      <b/>
      <u/>
      <sz val="8"/>
      <name val="Calibri"/>
      <family val="2"/>
      <scheme val="minor"/>
    </font>
    <font>
      <sz val="8"/>
      <color rgb="FFFF0000"/>
      <name val="Calibri"/>
      <family val="2"/>
      <scheme val="minor"/>
    </font>
    <font>
      <i/>
      <vertAlign val="superscript"/>
      <sz val="11"/>
      <name val="Calibri"/>
      <family val="2"/>
      <scheme val="minor"/>
    </font>
    <font>
      <vertAlign val="superscript"/>
      <sz val="8"/>
      <name val="Calibri"/>
      <family val="2"/>
      <scheme val="minor"/>
    </font>
    <font>
      <b/>
      <u/>
      <sz val="8"/>
      <color indexed="81"/>
      <name val="Tahoma"/>
      <family val="2"/>
    </font>
    <font>
      <u/>
      <sz val="8"/>
      <color indexed="81"/>
      <name val="Tahoma"/>
      <family val="2"/>
    </font>
    <font>
      <i/>
      <sz val="10"/>
      <name val="Arial"/>
      <family val="2"/>
    </font>
    <font>
      <b/>
      <u/>
      <sz val="10"/>
      <name val="Arial"/>
      <family val="2"/>
    </font>
    <font>
      <vertAlign val="superscript"/>
      <sz val="9"/>
      <color theme="1"/>
      <name val="Calibri"/>
      <family val="2"/>
      <scheme val="minor"/>
    </font>
    <font>
      <b/>
      <sz val="12"/>
      <color theme="1"/>
      <name val="Calibri"/>
      <family val="2"/>
      <scheme val="minor"/>
    </font>
    <font>
      <sz val="10"/>
      <color rgb="FFFF0000"/>
      <name val="Calibri"/>
      <family val="2"/>
      <scheme val="minor"/>
    </font>
    <font>
      <sz val="6"/>
      <color rgb="FFFF0000"/>
      <name val="Calibri"/>
      <family val="2"/>
      <scheme val="minor"/>
    </font>
    <font>
      <b/>
      <sz val="8"/>
      <color theme="0"/>
      <name val="Calibri"/>
      <family val="2"/>
      <scheme val="minor"/>
    </font>
    <font>
      <i/>
      <sz val="8"/>
      <name val="Calibri"/>
      <family val="2"/>
      <scheme val="minor"/>
    </font>
    <font>
      <b/>
      <sz val="8"/>
      <color rgb="FFFF0000"/>
      <name val="Calibri"/>
      <family val="2"/>
      <scheme val="minor"/>
    </font>
    <font>
      <b/>
      <sz val="10"/>
      <color rgb="FFFF0000"/>
      <name val="Calibri"/>
      <family val="2"/>
      <scheme val="minor"/>
    </font>
    <font>
      <b/>
      <sz val="7"/>
      <color theme="1"/>
      <name val="Calibri"/>
      <family val="2"/>
      <scheme val="minor"/>
    </font>
    <font>
      <sz val="7"/>
      <color theme="1"/>
      <name val="Calibri"/>
      <family val="2"/>
      <scheme val="minor"/>
    </font>
    <font>
      <b/>
      <sz val="8"/>
      <color indexed="10"/>
      <name val="Calibri"/>
      <family val="2"/>
      <scheme val="minor"/>
    </font>
  </fonts>
  <fills count="21">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2"/>
      </patternFill>
    </fill>
    <fill>
      <patternFill patternType="solid">
        <fgColor indexed="45"/>
      </patternFill>
    </fill>
    <fill>
      <patternFill patternType="solid">
        <fgColor indexed="55"/>
      </patternFill>
    </fill>
    <fill>
      <patternFill patternType="solid">
        <fgColor rgb="FFFFFFCC"/>
        <bgColor indexed="64"/>
      </patternFill>
    </fill>
  </fills>
  <borders count="13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right style="medium">
        <color indexed="64"/>
      </right>
      <top style="thin">
        <color indexed="64"/>
      </top>
      <bottom style="thin">
        <color indexed="55"/>
      </bottom>
      <diagonal/>
    </border>
    <border>
      <left style="thin">
        <color indexed="64"/>
      </left>
      <right/>
      <top style="thin">
        <color indexed="55"/>
      </top>
      <bottom style="thin">
        <color indexed="64"/>
      </bottom>
      <diagonal/>
    </border>
    <border>
      <left/>
      <right/>
      <top style="thin">
        <color indexed="55"/>
      </top>
      <bottom style="thin">
        <color indexed="64"/>
      </bottom>
      <diagonal/>
    </border>
    <border>
      <left/>
      <right style="medium">
        <color indexed="64"/>
      </right>
      <top style="thin">
        <color indexed="55"/>
      </top>
      <bottom style="thin">
        <color indexed="64"/>
      </bottom>
      <diagonal/>
    </border>
    <border>
      <left style="thin">
        <color indexed="64"/>
      </left>
      <right style="thin">
        <color indexed="55"/>
      </right>
      <top style="thin">
        <color indexed="64"/>
      </top>
      <bottom style="thin">
        <color indexed="55"/>
      </bottom>
      <diagonal/>
    </border>
    <border>
      <left style="thin">
        <color indexed="64"/>
      </left>
      <right style="thin">
        <color indexed="55"/>
      </right>
      <top style="thin">
        <color indexed="55"/>
      </top>
      <bottom style="thin">
        <color indexed="64"/>
      </bottom>
      <diagonal/>
    </border>
    <border>
      <left style="thin">
        <color indexed="55"/>
      </left>
      <right style="thin">
        <color indexed="55"/>
      </right>
      <top style="thin">
        <color indexed="55"/>
      </top>
      <bottom style="thin">
        <color indexed="64"/>
      </bottom>
      <diagonal/>
    </border>
    <border>
      <left style="thin">
        <color indexed="55"/>
      </left>
      <right style="medium">
        <color indexed="64"/>
      </right>
      <top style="thin">
        <color indexed="55"/>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theme="1" tint="0.499984740745262"/>
      </bottom>
      <diagonal/>
    </border>
    <border>
      <left/>
      <right/>
      <top style="thin">
        <color auto="1"/>
      </top>
      <bottom style="thin">
        <color theme="1" tint="0.499984740745262"/>
      </bottom>
      <diagonal/>
    </border>
    <border>
      <left/>
      <right style="thin">
        <color auto="1"/>
      </right>
      <top style="thin">
        <color auto="1"/>
      </top>
      <bottom style="thin">
        <color theme="1" tint="0.499984740745262"/>
      </bottom>
      <diagonal/>
    </border>
    <border>
      <left style="thin">
        <color auto="1"/>
      </left>
      <right/>
      <top style="thin">
        <color theme="1" tint="0.499984740745262"/>
      </top>
      <bottom style="thin">
        <color auto="1"/>
      </bottom>
      <diagonal/>
    </border>
    <border>
      <left/>
      <right/>
      <top style="thin">
        <color theme="1" tint="0.499984740745262"/>
      </top>
      <bottom style="thin">
        <color auto="1"/>
      </bottom>
      <diagonal/>
    </border>
    <border>
      <left/>
      <right style="thin">
        <color auto="1"/>
      </right>
      <top style="thin">
        <color theme="1" tint="0.499984740745262"/>
      </top>
      <bottom style="thin">
        <color auto="1"/>
      </bottom>
      <diagonal/>
    </border>
    <border>
      <left/>
      <right style="hair">
        <color auto="1"/>
      </right>
      <top/>
      <bottom/>
      <diagonal/>
    </border>
    <border>
      <left style="hair">
        <color auto="1"/>
      </left>
      <right style="hair">
        <color auto="1"/>
      </right>
      <top/>
      <bottom/>
      <diagonal/>
    </border>
    <border>
      <left/>
      <right style="hair">
        <color auto="1"/>
      </right>
      <top/>
      <bottom style="thin">
        <color indexed="64"/>
      </bottom>
      <diagonal/>
    </border>
    <border>
      <left style="hair">
        <color auto="1"/>
      </left>
      <right style="hair">
        <color auto="1"/>
      </right>
      <top/>
      <bottom style="thin">
        <color indexed="64"/>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indexed="64"/>
      </right>
      <top style="hair">
        <color auto="1"/>
      </top>
      <bottom style="hair">
        <color auto="1"/>
      </bottom>
      <diagonal/>
    </border>
    <border>
      <left style="thin">
        <color auto="1"/>
      </left>
      <right/>
      <top style="hair">
        <color auto="1"/>
      </top>
      <bottom style="thin">
        <color indexed="64"/>
      </bottom>
      <diagonal/>
    </border>
    <border>
      <left/>
      <right/>
      <top style="hair">
        <color auto="1"/>
      </top>
      <bottom style="thin">
        <color indexed="64"/>
      </bottom>
      <diagonal/>
    </border>
    <border>
      <left/>
      <right style="thin">
        <color indexed="64"/>
      </right>
      <top style="hair">
        <color auto="1"/>
      </top>
      <bottom style="thin">
        <color indexed="64"/>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thin">
        <color auto="1"/>
      </left>
      <right style="thin">
        <color auto="1"/>
      </right>
      <top style="thin">
        <color auto="1"/>
      </top>
      <bottom style="thin">
        <color auto="1"/>
      </bottom>
      <diagonal/>
    </border>
    <border>
      <left/>
      <right/>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auto="1"/>
      </top>
      <bottom/>
      <diagonal/>
    </border>
    <border>
      <left style="thin">
        <color indexed="64"/>
      </left>
      <right style="medium">
        <color indexed="64"/>
      </right>
      <top style="thin">
        <color indexed="64"/>
      </top>
      <bottom style="medium">
        <color indexed="64"/>
      </bottom>
      <diagonal/>
    </border>
    <border>
      <left style="hair">
        <color auto="1"/>
      </left>
      <right style="medium">
        <color indexed="64"/>
      </right>
      <top/>
      <bottom/>
      <diagonal/>
    </border>
    <border>
      <left style="hair">
        <color auto="1"/>
      </left>
      <right style="medium">
        <color indexed="64"/>
      </right>
      <top/>
      <bottom style="thin">
        <color indexed="64"/>
      </bottom>
      <diagonal/>
    </border>
    <border>
      <left/>
      <right/>
      <top style="thin">
        <color auto="1"/>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indexed="64"/>
      </right>
      <top style="thin">
        <color auto="1"/>
      </top>
      <bottom style="hair">
        <color auto="1"/>
      </bottom>
      <diagonal/>
    </border>
    <border>
      <left style="hair">
        <color auto="1"/>
      </left>
      <right style="medium">
        <color indexed="64"/>
      </right>
      <top style="hair">
        <color auto="1"/>
      </top>
      <bottom style="hair">
        <color auto="1"/>
      </bottom>
      <diagonal/>
    </border>
    <border>
      <left style="hair">
        <color auto="1"/>
      </left>
      <right style="medium">
        <color indexed="64"/>
      </right>
      <top style="hair">
        <color auto="1"/>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
      <left style="thin">
        <color indexed="55"/>
      </left>
      <right/>
      <top style="thin">
        <color indexed="64"/>
      </top>
      <bottom style="thin">
        <color indexed="55"/>
      </bottom>
      <diagonal/>
    </border>
    <border>
      <left/>
      <right/>
      <top style="thin">
        <color indexed="64"/>
      </top>
      <bottom style="thin">
        <color indexed="55"/>
      </bottom>
      <diagonal/>
    </border>
    <border>
      <left/>
      <right style="medium">
        <color indexed="64"/>
      </right>
      <top style="thin">
        <color indexed="64"/>
      </top>
      <bottom style="thin">
        <color indexed="55"/>
      </bottom>
      <diagonal/>
    </border>
    <border>
      <left/>
      <right/>
      <top style="thin">
        <color indexed="64"/>
      </top>
      <bottom style="medium">
        <color indexed="64"/>
      </bottom>
      <diagonal/>
    </border>
    <border>
      <left style="thin">
        <color auto="1"/>
      </left>
      <right style="medium">
        <color auto="1"/>
      </right>
      <top/>
      <bottom/>
      <diagonal/>
    </border>
    <border>
      <left/>
      <right/>
      <top/>
      <bottom style="medium">
        <color auto="1"/>
      </bottom>
      <diagonal/>
    </border>
    <border diagonalUp="1" diagonalDown="1">
      <left style="thin">
        <color auto="1"/>
      </left>
      <right style="thin">
        <color auto="1"/>
      </right>
      <top style="thin">
        <color auto="1"/>
      </top>
      <bottom style="thin">
        <color auto="1"/>
      </bottom>
      <diagonal style="thin">
        <color auto="1"/>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style="thin">
        <color indexed="64"/>
      </left>
      <right style="thin">
        <color indexed="64"/>
      </right>
      <top style="thin">
        <color indexed="64"/>
      </top>
      <bottom style="thin">
        <color indexed="64"/>
      </bottom>
      <diagonal/>
    </border>
    <border>
      <left/>
      <right style="thin">
        <color auto="1"/>
      </right>
      <top/>
      <bottom style="double">
        <color auto="1"/>
      </bottom>
      <diagonal/>
    </border>
    <border>
      <left/>
      <right/>
      <top/>
      <bottom style="double">
        <color auto="1"/>
      </bottom>
      <diagonal/>
    </border>
    <border>
      <left style="thin">
        <color auto="1"/>
      </left>
      <right/>
      <top/>
      <bottom style="double">
        <color auto="1"/>
      </bottom>
      <diagonal/>
    </border>
    <border>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auto="1"/>
      </top>
      <bottom style="hair">
        <color auto="1"/>
      </bottom>
      <diagonal/>
    </border>
    <border>
      <left/>
      <right style="thin">
        <color auto="1"/>
      </right>
      <top style="thin">
        <color auto="1"/>
      </top>
      <bottom style="thin">
        <color auto="1"/>
      </bottom>
      <diagonal/>
    </border>
  </borders>
  <cellStyleXfs count="118">
    <xf numFmtId="0" fontId="0" fillId="0" borderId="0"/>
    <xf numFmtId="44" fontId="2" fillId="0" borderId="0" applyFont="0" applyFill="0" applyBorder="0" applyAlignment="0" applyProtection="0"/>
    <xf numFmtId="9" fontId="2" fillId="0" borderId="0" applyFont="0" applyFill="0" applyBorder="0" applyAlignment="0" applyProtection="0"/>
    <xf numFmtId="0" fontId="6"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12" fillId="0" borderId="0" applyNumberFormat="0" applyFill="0" applyBorder="0" applyAlignment="0" applyProtection="0">
      <alignment vertical="top"/>
      <protection locked="0"/>
    </xf>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7" borderId="0" applyNumberFormat="0" applyBorder="0" applyAlignment="0" applyProtection="0"/>
    <xf numFmtId="0" fontId="15" fillId="9"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6" fillId="12"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6" borderId="0" applyNumberFormat="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7" fillId="0" borderId="0"/>
    <xf numFmtId="0" fontId="10" fillId="0" borderId="0"/>
    <xf numFmtId="0" fontId="6" fillId="0" borderId="0"/>
    <xf numFmtId="0" fontId="10" fillId="0" borderId="0"/>
    <xf numFmtId="0" fontId="10" fillId="0" borderId="0"/>
    <xf numFmtId="0" fontId="6" fillId="0" borderId="0"/>
    <xf numFmtId="0" fontId="6" fillId="0" borderId="0"/>
    <xf numFmtId="0" fontId="6" fillId="0" borderId="0"/>
    <xf numFmtId="0" fontId="19" fillId="0" borderId="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21" fillId="5" borderId="47" applyNumberFormat="0" applyAlignment="0" applyProtection="0"/>
    <xf numFmtId="0" fontId="22" fillId="5" borderId="48" applyNumberFormat="0" applyAlignment="0" applyProtection="0"/>
    <xf numFmtId="0" fontId="23" fillId="6" borderId="48" applyNumberFormat="0" applyAlignment="0" applyProtection="0"/>
    <xf numFmtId="0" fontId="24" fillId="0" borderId="49" applyNumberFormat="0" applyFill="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6" borderId="0" applyNumberFormat="0" applyBorder="0" applyAlignment="0" applyProtection="0"/>
    <xf numFmtId="0" fontId="6" fillId="7" borderId="50" applyNumberFormat="0" applyFont="0" applyAlignment="0" applyProtection="0"/>
    <xf numFmtId="0" fontId="28" fillId="18" borderId="0" applyNumberFormat="0" applyBorder="0" applyAlignment="0" applyProtection="0"/>
    <xf numFmtId="0" fontId="35" fillId="0" borderId="0"/>
    <xf numFmtId="0" fontId="6" fillId="0" borderId="0"/>
    <xf numFmtId="0" fontId="19" fillId="0" borderId="0"/>
    <xf numFmtId="0" fontId="29" fillId="0" borderId="0" applyNumberFormat="0" applyFill="0" applyBorder="0" applyAlignment="0" applyProtection="0"/>
    <xf numFmtId="0" fontId="30" fillId="0" borderId="51" applyNumberFormat="0" applyFill="0" applyAlignment="0" applyProtection="0"/>
    <xf numFmtId="0" fontId="31" fillId="0" borderId="52" applyNumberFormat="0" applyFill="0" applyAlignment="0" applyProtection="0"/>
    <xf numFmtId="0" fontId="32" fillId="0" borderId="53" applyNumberFormat="0" applyFill="0" applyAlignment="0" applyProtection="0"/>
    <xf numFmtId="0" fontId="32" fillId="0" borderId="0" applyNumberFormat="0" applyFill="0" applyBorder="0" applyAlignment="0" applyProtection="0"/>
    <xf numFmtId="0" fontId="33" fillId="0" borderId="54" applyNumberFormat="0" applyFill="0" applyAlignment="0" applyProtection="0"/>
    <xf numFmtId="0" fontId="34" fillId="0" borderId="0" applyNumberFormat="0" applyFill="0" applyBorder="0" applyAlignment="0" applyProtection="0"/>
    <xf numFmtId="0" fontId="20" fillId="19" borderId="55" applyNumberFormat="0" applyAlignment="0" applyProtection="0"/>
    <xf numFmtId="0" fontId="21" fillId="5" borderId="56" applyNumberFormat="0" applyAlignment="0" applyProtection="0"/>
    <xf numFmtId="0" fontId="22" fillId="5" borderId="57" applyNumberFormat="0" applyAlignment="0" applyProtection="0"/>
    <xf numFmtId="0" fontId="23" fillId="6" borderId="57" applyNumberFormat="0" applyAlignment="0" applyProtection="0"/>
    <xf numFmtId="0" fontId="24" fillId="0" borderId="58" applyNumberFormat="0" applyFill="0" applyAlignment="0" applyProtection="0"/>
    <xf numFmtId="0" fontId="6" fillId="7" borderId="59" applyNumberFormat="0" applyFont="0" applyAlignment="0" applyProtection="0"/>
    <xf numFmtId="9" fontId="6" fillId="0" borderId="0" applyFont="0" applyFill="0" applyBorder="0" applyAlignment="0" applyProtection="0"/>
    <xf numFmtId="166" fontId="6" fillId="0" borderId="0" applyFont="0" applyFill="0" applyBorder="0" applyAlignment="0" applyProtection="0"/>
    <xf numFmtId="0" fontId="6" fillId="0" borderId="0"/>
    <xf numFmtId="0" fontId="21" fillId="5" borderId="112" applyNumberFormat="0" applyAlignment="0" applyProtection="0"/>
    <xf numFmtId="0" fontId="22" fillId="5" borderId="113" applyNumberFormat="0" applyAlignment="0" applyProtection="0"/>
    <xf numFmtId="0" fontId="23" fillId="6" borderId="113" applyNumberFormat="0" applyAlignment="0" applyProtection="0"/>
    <xf numFmtId="0" fontId="24" fillId="0" borderId="114" applyNumberFormat="0" applyFill="0" applyAlignment="0" applyProtection="0"/>
    <xf numFmtId="0" fontId="6" fillId="7" borderId="115" applyNumberFormat="0" applyFont="0" applyAlignment="0" applyProtection="0"/>
    <xf numFmtId="0" fontId="6" fillId="0" borderId="0"/>
    <xf numFmtId="0" fontId="33" fillId="0" borderId="116" applyNumberFormat="0" applyFill="0" applyAlignment="0" applyProtection="0"/>
    <xf numFmtId="0" fontId="21" fillId="5" borderId="112" applyNumberFormat="0" applyAlignment="0" applyProtection="0"/>
    <xf numFmtId="0" fontId="22" fillId="5" borderId="113" applyNumberFormat="0" applyAlignment="0" applyProtection="0"/>
    <xf numFmtId="0" fontId="23" fillId="6" borderId="113" applyNumberFormat="0" applyAlignment="0" applyProtection="0"/>
    <xf numFmtId="0" fontId="24" fillId="0" borderId="114" applyNumberFormat="0" applyFill="0" applyAlignment="0" applyProtection="0"/>
    <xf numFmtId="0" fontId="6" fillId="7" borderId="115" applyNumberFormat="0" applyFont="0" applyAlignment="0" applyProtection="0"/>
    <xf numFmtId="0" fontId="21" fillId="5" borderId="117" applyNumberFormat="0" applyAlignment="0" applyProtection="0"/>
    <xf numFmtId="0" fontId="22" fillId="5" borderId="118" applyNumberFormat="0" applyAlignment="0" applyProtection="0"/>
    <xf numFmtId="0" fontId="23" fillId="6" borderId="118" applyNumberFormat="0" applyAlignment="0" applyProtection="0"/>
    <xf numFmtId="0" fontId="24" fillId="0" borderId="119" applyNumberFormat="0" applyFill="0" applyAlignment="0" applyProtection="0"/>
    <xf numFmtId="0" fontId="6" fillId="7" borderId="120" applyNumberFormat="0" applyFont="0" applyAlignment="0" applyProtection="0"/>
    <xf numFmtId="0" fontId="33" fillId="0" borderId="121" applyNumberFormat="0" applyFill="0" applyAlignment="0" applyProtection="0"/>
    <xf numFmtId="0" fontId="21" fillId="5" borderId="117" applyNumberFormat="0" applyAlignment="0" applyProtection="0"/>
    <xf numFmtId="0" fontId="22" fillId="5" borderId="118" applyNumberFormat="0" applyAlignment="0" applyProtection="0"/>
    <xf numFmtId="0" fontId="23" fillId="6" borderId="118" applyNumberFormat="0" applyAlignment="0" applyProtection="0"/>
    <xf numFmtId="0" fontId="24" fillId="0" borderId="119" applyNumberFormat="0" applyFill="0" applyAlignment="0" applyProtection="0"/>
    <xf numFmtId="0" fontId="6" fillId="7" borderId="120" applyNumberFormat="0" applyFont="0" applyAlignment="0" applyProtection="0"/>
    <xf numFmtId="0" fontId="21" fillId="5" borderId="117" applyNumberFormat="0" applyAlignment="0" applyProtection="0"/>
    <xf numFmtId="0" fontId="21" fillId="5" borderId="117" applyNumberFormat="0" applyAlignment="0" applyProtection="0"/>
    <xf numFmtId="0" fontId="21" fillId="5" borderId="117" applyNumberFormat="0" applyAlignment="0" applyProtection="0"/>
    <xf numFmtId="0" fontId="21" fillId="5" borderId="117" applyNumberFormat="0" applyAlignment="0" applyProtection="0"/>
    <xf numFmtId="0" fontId="22" fillId="5" borderId="118" applyNumberFormat="0" applyAlignment="0" applyProtection="0"/>
    <xf numFmtId="0" fontId="22" fillId="5" borderId="118" applyNumberFormat="0" applyAlignment="0" applyProtection="0"/>
    <xf numFmtId="0" fontId="22" fillId="5" borderId="118" applyNumberFormat="0" applyAlignment="0" applyProtection="0"/>
    <xf numFmtId="0" fontId="22" fillId="5" borderId="118" applyNumberFormat="0" applyAlignment="0" applyProtection="0"/>
    <xf numFmtId="0" fontId="23" fillId="6" borderId="118" applyNumberFormat="0" applyAlignment="0" applyProtection="0"/>
    <xf numFmtId="0" fontId="23" fillId="6" borderId="118" applyNumberFormat="0" applyAlignment="0" applyProtection="0"/>
    <xf numFmtId="0" fontId="23" fillId="6" borderId="118" applyNumberFormat="0" applyAlignment="0" applyProtection="0"/>
    <xf numFmtId="0" fontId="23" fillId="6" borderId="118" applyNumberFormat="0" applyAlignment="0" applyProtection="0"/>
    <xf numFmtId="0" fontId="24" fillId="0" borderId="119" applyNumberFormat="0" applyFill="0" applyAlignment="0" applyProtection="0"/>
    <xf numFmtId="0" fontId="24" fillId="0" borderId="119" applyNumberFormat="0" applyFill="0" applyAlignment="0" applyProtection="0"/>
    <xf numFmtId="0" fontId="24" fillId="0" borderId="119" applyNumberFormat="0" applyFill="0" applyAlignment="0" applyProtection="0"/>
    <xf numFmtId="0" fontId="24" fillId="0" borderId="119" applyNumberFormat="0" applyFill="0" applyAlignment="0" applyProtection="0"/>
    <xf numFmtId="0" fontId="6" fillId="7" borderId="120" applyNumberFormat="0" applyFont="0" applyAlignment="0" applyProtection="0"/>
    <xf numFmtId="0" fontId="6" fillId="7" borderId="120" applyNumberFormat="0" applyFont="0" applyAlignment="0" applyProtection="0"/>
    <xf numFmtId="0" fontId="6" fillId="7" borderId="120" applyNumberFormat="0" applyFont="0" applyAlignment="0" applyProtection="0"/>
    <xf numFmtId="0" fontId="6" fillId="7" borderId="120" applyNumberFormat="0" applyFont="0" applyAlignment="0" applyProtection="0"/>
    <xf numFmtId="9" fontId="80" fillId="0" borderId="0" applyFont="0" applyFill="0" applyBorder="0" applyAlignment="0" applyProtection="0"/>
    <xf numFmtId="44" fontId="80" fillId="0" borderId="0" applyFont="0" applyFill="0" applyBorder="0" applyAlignment="0" applyProtection="0"/>
    <xf numFmtId="0" fontId="33" fillId="0" borderId="116" applyNumberFormat="0" applyFill="0" applyAlignment="0" applyProtection="0"/>
    <xf numFmtId="0" fontId="1" fillId="0" borderId="0"/>
  </cellStyleXfs>
  <cellXfs count="808">
    <xf numFmtId="0" fontId="0" fillId="0" borderId="0" xfId="0"/>
    <xf numFmtId="0" fontId="0" fillId="0" borderId="0" xfId="0" applyProtection="1"/>
    <xf numFmtId="0" fontId="0" fillId="0" borderId="1" xfId="0" applyBorder="1" applyProtection="1"/>
    <xf numFmtId="44" fontId="0" fillId="0" borderId="0" xfId="1" applyFont="1" applyBorder="1" applyProtection="1"/>
    <xf numFmtId="0" fontId="0" fillId="0" borderId="5" xfId="0" applyBorder="1" applyProtection="1"/>
    <xf numFmtId="49" fontId="0" fillId="0" borderId="0" xfId="0" applyNumberFormat="1" applyBorder="1" applyProtection="1"/>
    <xf numFmtId="0" fontId="0" fillId="0" borderId="0" xfId="0" applyBorder="1" applyProtection="1"/>
    <xf numFmtId="0" fontId="0" fillId="0" borderId="6"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0" xfId="0" applyBorder="1" applyAlignment="1" applyProtection="1">
      <alignment horizontal="right"/>
    </xf>
    <xf numFmtId="0" fontId="4" fillId="0" borderId="0" xfId="0" applyFont="1" applyBorder="1" applyProtection="1"/>
    <xf numFmtId="0" fontId="8" fillId="0" borderId="0" xfId="3" applyFont="1" applyBorder="1" applyProtection="1"/>
    <xf numFmtId="0" fontId="8" fillId="0" borderId="0" xfId="6" applyFont="1" applyBorder="1" applyProtection="1"/>
    <xf numFmtId="0" fontId="8" fillId="0" borderId="0" xfId="3" applyFont="1" applyBorder="1" applyAlignment="1" applyProtection="1">
      <alignment horizontal="center"/>
    </xf>
    <xf numFmtId="0" fontId="8" fillId="0" borderId="0" xfId="6" applyFont="1" applyBorder="1" applyAlignment="1" applyProtection="1">
      <alignment horizontal="center" wrapText="1"/>
    </xf>
    <xf numFmtId="0" fontId="8" fillId="0" borderId="0" xfId="6" applyFont="1" applyBorder="1" applyAlignment="1" applyProtection="1">
      <alignment horizontal="center"/>
    </xf>
    <xf numFmtId="0" fontId="9" fillId="0" borderId="0" xfId="3" applyFont="1" applyBorder="1" applyAlignment="1" applyProtection="1">
      <alignment vertical="top"/>
    </xf>
    <xf numFmtId="49" fontId="11" fillId="0" borderId="0" xfId="3" applyNumberFormat="1" applyFont="1" applyFill="1" applyAlignment="1" applyProtection="1">
      <alignment horizontal="left" vertical="top"/>
    </xf>
    <xf numFmtId="49" fontId="11" fillId="0" borderId="0" xfId="33" applyNumberFormat="1" applyFont="1" applyFill="1" applyAlignment="1" applyProtection="1">
      <alignment horizontal="left" vertical="top"/>
    </xf>
    <xf numFmtId="49" fontId="11" fillId="0" borderId="0" xfId="32" applyNumberFormat="1" applyFont="1" applyFill="1" applyAlignment="1" applyProtection="1">
      <alignment horizontal="left" vertical="top"/>
    </xf>
    <xf numFmtId="0" fontId="0" fillId="0" borderId="61" xfId="0" applyBorder="1"/>
    <xf numFmtId="0" fontId="0" fillId="0" borderId="0" xfId="0" applyBorder="1"/>
    <xf numFmtId="0" fontId="36" fillId="0" borderId="0" xfId="0" applyFont="1"/>
    <xf numFmtId="0" fontId="3" fillId="0" borderId="61" xfId="0" applyFont="1" applyBorder="1" applyAlignment="1">
      <alignment vertical="center"/>
    </xf>
    <xf numFmtId="0" fontId="36" fillId="0" borderId="61" xfId="0" applyFont="1" applyBorder="1"/>
    <xf numFmtId="0" fontId="36" fillId="0" borderId="1" xfId="0" applyFont="1" applyBorder="1"/>
    <xf numFmtId="0" fontId="35" fillId="0" borderId="61" xfId="0" applyFont="1" applyBorder="1" applyAlignment="1">
      <alignment horizontal="right"/>
    </xf>
    <xf numFmtId="0" fontId="0" fillId="0" borderId="62" xfId="0" applyBorder="1"/>
    <xf numFmtId="0" fontId="0" fillId="0" borderId="11" xfId="0" applyBorder="1"/>
    <xf numFmtId="0" fontId="3" fillId="0" borderId="0" xfId="0" applyFont="1" applyBorder="1" applyAlignment="1">
      <alignment vertical="center"/>
    </xf>
    <xf numFmtId="0" fontId="36" fillId="0" borderId="0" xfId="0" applyFont="1" applyBorder="1"/>
    <xf numFmtId="0" fontId="4" fillId="0" borderId="16" xfId="0" applyFont="1" applyBorder="1" applyAlignment="1" applyProtection="1">
      <alignment vertical="top"/>
    </xf>
    <xf numFmtId="0" fontId="0" fillId="0" borderId="16" xfId="0" applyBorder="1" applyProtection="1"/>
    <xf numFmtId="0" fontId="0" fillId="0" borderId="11" xfId="0" applyBorder="1" applyProtection="1"/>
    <xf numFmtId="0" fontId="0" fillId="0" borderId="17" xfId="0" applyBorder="1" applyProtection="1"/>
    <xf numFmtId="0" fontId="0" fillId="0" borderId="18" xfId="0" applyBorder="1" applyProtection="1"/>
    <xf numFmtId="0" fontId="36" fillId="0" borderId="11" xfId="0" applyFont="1" applyBorder="1"/>
    <xf numFmtId="16" fontId="36" fillId="0" borderId="0" xfId="0" applyNumberFormat="1" applyFont="1" applyBorder="1"/>
    <xf numFmtId="0" fontId="36" fillId="0" borderId="62" xfId="0" applyFont="1" applyBorder="1"/>
    <xf numFmtId="0" fontId="36" fillId="0" borderId="18" xfId="0" applyFont="1" applyBorder="1"/>
    <xf numFmtId="0" fontId="0" fillId="0" borderId="60" xfId="0" applyBorder="1" applyAlignment="1">
      <alignment horizontal="center"/>
    </xf>
    <xf numFmtId="0" fontId="3" fillId="0" borderId="16" xfId="0" applyFont="1" applyBorder="1" applyAlignment="1">
      <alignment horizontal="center" vertical="center"/>
    </xf>
    <xf numFmtId="0" fontId="36" fillId="0" borderId="16" xfId="0" applyFont="1" applyBorder="1" applyAlignment="1">
      <alignment horizontal="center"/>
    </xf>
    <xf numFmtId="49" fontId="36" fillId="0" borderId="16" xfId="0" applyNumberFormat="1" applyFont="1" applyBorder="1" applyAlignment="1">
      <alignment horizontal="center"/>
    </xf>
    <xf numFmtId="0" fontId="3" fillId="0" borderId="60" xfId="0" applyFont="1" applyBorder="1" applyAlignment="1">
      <alignment horizontal="center" vertical="center"/>
    </xf>
    <xf numFmtId="49" fontId="36" fillId="0" borderId="0" xfId="0" applyNumberFormat="1" applyFont="1" applyAlignment="1">
      <alignment horizontal="center"/>
    </xf>
    <xf numFmtId="0" fontId="36" fillId="0" borderId="0" xfId="0" applyFont="1" applyAlignment="1">
      <alignment horizontal="center"/>
    </xf>
    <xf numFmtId="0" fontId="0" fillId="0" borderId="0" xfId="0" applyAlignment="1">
      <alignment horizontal="center"/>
    </xf>
    <xf numFmtId="0" fontId="0" fillId="0" borderId="0" xfId="0" applyNumberFormat="1"/>
    <xf numFmtId="0" fontId="0" fillId="0" borderId="13" xfId="0" applyBorder="1" applyAlignment="1">
      <alignment vertical="center"/>
    </xf>
    <xf numFmtId="0" fontId="0" fillId="0" borderId="0" xfId="0" applyBorder="1" applyAlignment="1">
      <alignment vertical="center"/>
    </xf>
    <xf numFmtId="44" fontId="0" fillId="0" borderId="6" xfId="0" applyNumberFormat="1" applyBorder="1" applyAlignment="1">
      <alignment vertical="center"/>
    </xf>
    <xf numFmtId="0" fontId="0" fillId="0" borderId="6" xfId="0" applyBorder="1" applyAlignment="1">
      <alignment vertical="center"/>
    </xf>
    <xf numFmtId="44" fontId="3" fillId="0" borderId="86" xfId="0" applyNumberFormat="1" applyFont="1" applyBorder="1" applyAlignment="1">
      <alignment vertical="center"/>
    </xf>
    <xf numFmtId="0" fontId="0" fillId="0" borderId="9" xfId="0" applyBorder="1" applyAlignment="1">
      <alignment vertical="center"/>
    </xf>
    <xf numFmtId="0" fontId="0" fillId="0" borderId="0" xfId="0" applyNumberFormat="1" applyBorder="1" applyProtection="1"/>
    <xf numFmtId="0" fontId="0" fillId="3" borderId="3" xfId="0" applyFill="1" applyBorder="1" applyAlignment="1">
      <alignment horizontal="center" vertical="center" wrapText="1"/>
    </xf>
    <xf numFmtId="0" fontId="0" fillId="3" borderId="10" xfId="0" applyNumberFormat="1" applyFill="1" applyBorder="1" applyAlignment="1">
      <alignment horizontal="center" vertical="center" wrapText="1"/>
    </xf>
    <xf numFmtId="0" fontId="0" fillId="3" borderId="4" xfId="0" applyFill="1" applyBorder="1" applyAlignment="1">
      <alignment horizontal="center" vertical="center" wrapText="1"/>
    </xf>
    <xf numFmtId="0" fontId="0" fillId="0" borderId="0" xfId="0" applyAlignment="1">
      <alignment horizontal="center" wrapText="1"/>
    </xf>
    <xf numFmtId="0" fontId="40" fillId="0" borderId="0" xfId="0" applyFont="1"/>
    <xf numFmtId="0" fontId="40" fillId="3" borderId="10" xfId="0" applyFont="1" applyFill="1" applyBorder="1" applyAlignment="1">
      <alignment horizontal="center" vertical="center" wrapText="1"/>
    </xf>
    <xf numFmtId="0" fontId="40" fillId="0" borderId="1" xfId="0" applyFont="1" applyBorder="1" applyAlignment="1">
      <alignment vertical="center"/>
    </xf>
    <xf numFmtId="0" fontId="40" fillId="0" borderId="0" xfId="0" applyFont="1" applyBorder="1" applyAlignment="1">
      <alignment vertical="center"/>
    </xf>
    <xf numFmtId="0" fontId="0" fillId="0" borderId="3" xfId="0" applyBorder="1" applyProtection="1"/>
    <xf numFmtId="0" fontId="0" fillId="0" borderId="10" xfId="0" applyBorder="1" applyProtection="1"/>
    <xf numFmtId="0" fontId="0" fillId="0" borderId="4" xfId="0" applyBorder="1" applyProtection="1"/>
    <xf numFmtId="0" fontId="43" fillId="0" borderId="0" xfId="0" applyFont="1" applyProtection="1"/>
    <xf numFmtId="0" fontId="36" fillId="0" borderId="0" xfId="0" applyFont="1" applyBorder="1" applyProtection="1"/>
    <xf numFmtId="0" fontId="42" fillId="0" borderId="0" xfId="0" applyFont="1" applyBorder="1" applyProtection="1"/>
    <xf numFmtId="0" fontId="43" fillId="0" borderId="0" xfId="0" applyFont="1" applyBorder="1" applyProtection="1"/>
    <xf numFmtId="0" fontId="42" fillId="0" borderId="0" xfId="0" applyFont="1" applyBorder="1" applyAlignment="1" applyProtection="1">
      <alignment horizontal="right"/>
    </xf>
    <xf numFmtId="0" fontId="44" fillId="0" borderId="0" xfId="3" applyFont="1" applyBorder="1" applyProtection="1"/>
    <xf numFmtId="0" fontId="46" fillId="0" borderId="0" xfId="3" applyFont="1"/>
    <xf numFmtId="0" fontId="47" fillId="0" borderId="0" xfId="3" applyFont="1"/>
    <xf numFmtId="0" fontId="48" fillId="0" borderId="0" xfId="3" applyFont="1"/>
    <xf numFmtId="0" fontId="44" fillId="0" borderId="0" xfId="3" applyFont="1"/>
    <xf numFmtId="0" fontId="49" fillId="0" borderId="0" xfId="3" applyFont="1"/>
    <xf numFmtId="0" fontId="8" fillId="0" borderId="14" xfId="3" applyFont="1" applyBorder="1" applyAlignment="1">
      <alignment vertical="top"/>
    </xf>
    <xf numFmtId="0" fontId="46" fillId="0" borderId="15" xfId="3" applyFont="1" applyBorder="1"/>
    <xf numFmtId="0" fontId="46" fillId="0" borderId="16" xfId="3" applyFont="1" applyBorder="1"/>
    <xf numFmtId="0" fontId="46" fillId="0" borderId="11" xfId="3" applyFont="1" applyBorder="1"/>
    <xf numFmtId="0" fontId="46" fillId="0" borderId="0" xfId="3" applyFont="1" applyProtection="1">
      <protection hidden="1"/>
    </xf>
    <xf numFmtId="0" fontId="46" fillId="0" borderId="0" xfId="3" applyFont="1" applyFill="1"/>
    <xf numFmtId="0" fontId="46" fillId="0" borderId="17" xfId="3" applyFont="1" applyBorder="1"/>
    <xf numFmtId="0" fontId="46" fillId="0" borderId="18" xfId="3" applyFont="1" applyBorder="1"/>
    <xf numFmtId="0" fontId="46" fillId="0" borderId="20" xfId="3" applyFont="1" applyBorder="1"/>
    <xf numFmtId="0" fontId="46" fillId="0" borderId="0" xfId="3" applyFont="1" applyProtection="1"/>
    <xf numFmtId="0" fontId="46" fillId="0" borderId="21" xfId="3" applyFont="1" applyBorder="1"/>
    <xf numFmtId="0" fontId="8" fillId="0" borderId="2" xfId="3" applyFont="1" applyFill="1" applyBorder="1" applyAlignment="1">
      <alignment horizontal="left" vertical="center"/>
    </xf>
    <xf numFmtId="0" fontId="46" fillId="0" borderId="5" xfId="3" applyFont="1" applyBorder="1"/>
    <xf numFmtId="0" fontId="46" fillId="0" borderId="0" xfId="3" applyFont="1" applyBorder="1"/>
    <xf numFmtId="0" fontId="46" fillId="0" borderId="6" xfId="3" applyFont="1" applyBorder="1"/>
    <xf numFmtId="0" fontId="46" fillId="0" borderId="5" xfId="3" applyFont="1" applyBorder="1" applyAlignment="1">
      <alignment horizontal="right"/>
    </xf>
    <xf numFmtId="0" fontId="8" fillId="0" borderId="37" xfId="3" applyFont="1" applyBorder="1" applyAlignment="1"/>
    <xf numFmtId="49" fontId="46" fillId="0" borderId="0" xfId="3" applyNumberFormat="1" applyFont="1" applyBorder="1" applyAlignment="1">
      <alignment horizontal="left" vertical="center" wrapText="1"/>
    </xf>
    <xf numFmtId="49" fontId="46" fillId="0" borderId="0" xfId="3" applyNumberFormat="1" applyFont="1" applyBorder="1" applyAlignment="1">
      <alignment horizontal="right" vertical="center" wrapText="1"/>
    </xf>
    <xf numFmtId="0" fontId="46" fillId="0" borderId="0" xfId="3" applyFont="1" applyBorder="1" applyAlignment="1">
      <alignment horizontal="right"/>
    </xf>
    <xf numFmtId="0" fontId="46" fillId="0" borderId="7" xfId="3" applyFont="1" applyBorder="1" applyAlignment="1">
      <alignment horizontal="right"/>
    </xf>
    <xf numFmtId="0" fontId="46" fillId="0" borderId="8" xfId="3" applyFont="1" applyBorder="1"/>
    <xf numFmtId="0" fontId="46" fillId="0" borderId="8" xfId="3" applyFont="1" applyBorder="1" applyAlignment="1">
      <alignment horizontal="right"/>
    </xf>
    <xf numFmtId="0" fontId="46" fillId="0" borderId="9" xfId="3" applyFont="1" applyBorder="1"/>
    <xf numFmtId="0" fontId="46" fillId="0" borderId="8" xfId="3" applyFont="1" applyBorder="1" applyAlignment="1"/>
    <xf numFmtId="0" fontId="46" fillId="0" borderId="13" xfId="3" applyFont="1" applyBorder="1"/>
    <xf numFmtId="0" fontId="0" fillId="0" borderId="60" xfId="0" applyFont="1" applyBorder="1"/>
    <xf numFmtId="0" fontId="0" fillId="0" borderId="61" xfId="0" applyFont="1" applyBorder="1"/>
    <xf numFmtId="0" fontId="36" fillId="0" borderId="61" xfId="0" applyFont="1" applyBorder="1" applyAlignment="1">
      <alignment horizontal="right"/>
    </xf>
    <xf numFmtId="0" fontId="36" fillId="0" borderId="44" xfId="0" applyNumberFormat="1" applyFont="1" applyBorder="1" applyAlignment="1">
      <alignment horizontal="right"/>
    </xf>
    <xf numFmtId="0" fontId="0" fillId="0" borderId="62" xfId="0" applyFont="1" applyBorder="1"/>
    <xf numFmtId="0" fontId="0" fillId="0" borderId="0" xfId="0" applyFont="1"/>
    <xf numFmtId="0" fontId="0" fillId="0" borderId="16" xfId="0" applyFont="1" applyBorder="1"/>
    <xf numFmtId="0" fontId="0" fillId="0" borderId="0" xfId="0" applyFont="1" applyBorder="1"/>
    <xf numFmtId="0" fontId="36" fillId="0" borderId="0" xfId="0" applyFont="1" applyBorder="1" applyAlignment="1">
      <alignment horizontal="right"/>
    </xf>
    <xf numFmtId="0" fontId="0" fillId="0" borderId="61" xfId="0" applyFont="1" applyBorder="1" applyAlignment="1"/>
    <xf numFmtId="0" fontId="0" fillId="0" borderId="11" xfId="0" applyFont="1" applyBorder="1"/>
    <xf numFmtId="0" fontId="0" fillId="0" borderId="18" xfId="0" applyFont="1" applyBorder="1"/>
    <xf numFmtId="0" fontId="58" fillId="0" borderId="0" xfId="0" applyFont="1" applyBorder="1" applyAlignment="1">
      <alignment vertical="top" wrapText="1"/>
    </xf>
    <xf numFmtId="0" fontId="59" fillId="0" borderId="0" xfId="0" applyFont="1" applyBorder="1" applyAlignment="1">
      <alignment vertical="top" wrapText="1"/>
    </xf>
    <xf numFmtId="0" fontId="39" fillId="0" borderId="0" xfId="1" applyNumberFormat="1" applyFont="1" applyBorder="1" applyAlignment="1" applyProtection="1">
      <alignment horizontal="left"/>
    </xf>
    <xf numFmtId="0" fontId="5" fillId="0" borderId="0" xfId="0" applyFont="1" applyBorder="1"/>
    <xf numFmtId="0" fontId="36" fillId="0" borderId="17" xfId="0" applyFont="1" applyBorder="1" applyAlignment="1">
      <alignment horizontal="center"/>
    </xf>
    <xf numFmtId="0" fontId="9" fillId="0" borderId="1" xfId="3" applyFont="1" applyBorder="1" applyProtection="1"/>
    <xf numFmtId="0" fontId="9" fillId="0" borderId="1" xfId="3" applyFont="1" applyBorder="1" applyAlignment="1" applyProtection="1">
      <alignment horizontal="center"/>
    </xf>
    <xf numFmtId="49" fontId="3" fillId="0" borderId="1" xfId="0" applyNumberFormat="1" applyFont="1" applyBorder="1" applyProtection="1"/>
    <xf numFmtId="0" fontId="3" fillId="0" borderId="1" xfId="0" applyFont="1" applyBorder="1" applyAlignment="1" applyProtection="1">
      <alignment horizontal="right"/>
    </xf>
    <xf numFmtId="0" fontId="3" fillId="0" borderId="1" xfId="0" applyFont="1" applyBorder="1" applyProtection="1"/>
    <xf numFmtId="0" fontId="44" fillId="0" borderId="0" xfId="3" applyFont="1" applyBorder="1" applyAlignment="1" applyProtection="1">
      <alignment vertical="center"/>
    </xf>
    <xf numFmtId="0" fontId="45" fillId="0" borderId="0" xfId="3" applyFont="1" applyBorder="1" applyAlignment="1" applyProtection="1">
      <alignment vertical="center"/>
    </xf>
    <xf numFmtId="0" fontId="47" fillId="0" borderId="0" xfId="3" applyFont="1" applyBorder="1" applyAlignment="1" applyProtection="1">
      <alignment horizontal="center" vertical="center"/>
    </xf>
    <xf numFmtId="0" fontId="47" fillId="0" borderId="0" xfId="3" applyFont="1" applyBorder="1" applyAlignment="1" applyProtection="1">
      <alignment vertical="center"/>
    </xf>
    <xf numFmtId="0" fontId="47" fillId="0" borderId="0" xfId="3" applyFont="1" applyFill="1" applyBorder="1" applyAlignment="1" applyProtection="1">
      <alignment vertical="center"/>
    </xf>
    <xf numFmtId="0" fontId="47" fillId="0" borderId="0" xfId="3" applyFont="1" applyFill="1" applyBorder="1" applyAlignment="1" applyProtection="1">
      <alignment horizontal="center" vertical="center"/>
    </xf>
    <xf numFmtId="0" fontId="44" fillId="0" borderId="0" xfId="3" applyFont="1" applyBorder="1" applyAlignment="1" applyProtection="1">
      <alignment horizontal="left" vertical="center"/>
    </xf>
    <xf numFmtId="0" fontId="36" fillId="0" borderId="0" xfId="0" applyFont="1" applyBorder="1" applyAlignment="1" applyProtection="1">
      <alignment horizontal="right" vertical="center"/>
    </xf>
    <xf numFmtId="0" fontId="47" fillId="0" borderId="0" xfId="3" applyFont="1" applyBorder="1" applyAlignment="1" applyProtection="1">
      <alignment horizontal="center" vertical="top"/>
    </xf>
    <xf numFmtId="44" fontId="43" fillId="0" borderId="0" xfId="1" applyFont="1" applyBorder="1" applyProtection="1"/>
    <xf numFmtId="44" fontId="44" fillId="0" borderId="1" xfId="3" applyNumberFormat="1" applyFont="1" applyBorder="1" applyProtection="1"/>
    <xf numFmtId="44" fontId="42" fillId="0" borderId="1" xfId="1" applyFont="1" applyBorder="1" applyProtection="1"/>
    <xf numFmtId="0" fontId="44" fillId="0" borderId="1" xfId="3" applyFont="1" applyFill="1" applyBorder="1" applyProtection="1"/>
    <xf numFmtId="0" fontId="44" fillId="0" borderId="1" xfId="3" applyFont="1" applyBorder="1" applyProtection="1"/>
    <xf numFmtId="8" fontId="46" fillId="0" borderId="0" xfId="5" applyNumberFormat="1" applyFont="1" applyBorder="1" applyProtection="1"/>
    <xf numFmtId="0" fontId="47" fillId="0" borderId="0" xfId="6" applyFont="1" applyBorder="1" applyAlignment="1" applyProtection="1">
      <alignment horizontal="center"/>
    </xf>
    <xf numFmtId="0" fontId="42" fillId="3" borderId="0" xfId="0" applyFont="1" applyFill="1" applyBorder="1" applyAlignment="1" applyProtection="1">
      <alignment horizontal="left"/>
    </xf>
    <xf numFmtId="0" fontId="42" fillId="3" borderId="0" xfId="0" applyFont="1" applyFill="1" applyBorder="1" applyProtection="1"/>
    <xf numFmtId="44" fontId="42" fillId="3" borderId="83" xfId="1" applyFont="1" applyFill="1" applyBorder="1" applyAlignment="1" applyProtection="1">
      <alignment horizontal="center"/>
    </xf>
    <xf numFmtId="0" fontId="43" fillId="3" borderId="5" xfId="0" applyFont="1" applyFill="1" applyBorder="1" applyProtection="1"/>
    <xf numFmtId="0" fontId="44" fillId="3" borderId="0" xfId="6" applyFont="1" applyFill="1" applyBorder="1" applyProtection="1"/>
    <xf numFmtId="0" fontId="43" fillId="3" borderId="6" xfId="0" applyFont="1" applyFill="1" applyBorder="1" applyProtection="1"/>
    <xf numFmtId="0" fontId="43" fillId="3" borderId="0" xfId="0" applyFont="1" applyFill="1" applyBorder="1" applyProtection="1"/>
    <xf numFmtId="0" fontId="0" fillId="0" borderId="61" xfId="0" applyBorder="1" applyProtection="1"/>
    <xf numFmtId="44" fontId="43" fillId="0" borderId="0" xfId="1" applyFont="1" applyFill="1" applyBorder="1" applyProtection="1"/>
    <xf numFmtId="0" fontId="3" fillId="0" borderId="12" xfId="0" applyFont="1" applyBorder="1" applyProtection="1"/>
    <xf numFmtId="0" fontId="3" fillId="0" borderId="13" xfId="0" applyFont="1" applyBorder="1" applyProtection="1"/>
    <xf numFmtId="0" fontId="3" fillId="0" borderId="0" xfId="0" applyFont="1" applyProtection="1"/>
    <xf numFmtId="0" fontId="43" fillId="3" borderId="0" xfId="0" applyFont="1" applyFill="1" applyProtection="1"/>
    <xf numFmtId="0" fontId="63" fillId="0" borderId="0" xfId="0" applyFont="1" applyBorder="1"/>
    <xf numFmtId="0" fontId="63" fillId="0" borderId="0" xfId="0" applyFont="1" applyBorder="1" applyProtection="1"/>
    <xf numFmtId="0" fontId="46" fillId="0" borderId="101" xfId="3" applyFont="1" applyBorder="1" applyAlignment="1"/>
    <xf numFmtId="44" fontId="54" fillId="0" borderId="102" xfId="3" applyNumberFormat="1" applyFont="1" applyBorder="1" applyAlignment="1"/>
    <xf numFmtId="0" fontId="3" fillId="0" borderId="84" xfId="0" applyFont="1" applyFill="1" applyBorder="1" applyProtection="1"/>
    <xf numFmtId="49" fontId="3" fillId="0" borderId="84" xfId="0" applyNumberFormat="1" applyFont="1" applyFill="1" applyBorder="1" applyProtection="1"/>
    <xf numFmtId="44" fontId="3" fillId="0" borderId="84" xfId="1" applyFont="1" applyFill="1" applyBorder="1" applyProtection="1"/>
    <xf numFmtId="0" fontId="0" fillId="0" borderId="60" xfId="0" applyBorder="1" applyProtection="1"/>
    <xf numFmtId="0" fontId="3" fillId="0" borderId="16" xfId="0" applyFont="1" applyBorder="1" applyAlignment="1" applyProtection="1">
      <alignment horizontal="right" vertical="center"/>
    </xf>
    <xf numFmtId="0" fontId="3" fillId="0" borderId="0" xfId="0" applyFont="1" applyBorder="1" applyAlignment="1" applyProtection="1">
      <alignment vertical="center"/>
    </xf>
    <xf numFmtId="0" fontId="36" fillId="0" borderId="16" xfId="0" applyFont="1" applyBorder="1" applyProtection="1"/>
    <xf numFmtId="49" fontId="36" fillId="0" borderId="16" xfId="0" applyNumberFormat="1" applyFont="1" applyBorder="1" applyAlignment="1" applyProtection="1">
      <alignment horizontal="right"/>
    </xf>
    <xf numFmtId="0" fontId="36" fillId="0" borderId="1" xfId="0" applyFont="1" applyBorder="1" applyProtection="1"/>
    <xf numFmtId="0" fontId="0" fillId="0" borderId="0" xfId="0" applyFont="1" applyBorder="1" applyProtection="1"/>
    <xf numFmtId="0" fontId="0" fillId="0" borderId="61" xfId="0" applyFont="1" applyBorder="1" applyProtection="1"/>
    <xf numFmtId="0" fontId="0" fillId="0" borderId="1" xfId="0" applyFont="1" applyBorder="1" applyProtection="1"/>
    <xf numFmtId="0" fontId="35" fillId="0" borderId="41" xfId="0" applyNumberFormat="1" applyFont="1" applyBorder="1" applyAlignment="1" applyProtection="1">
      <alignment horizontal="right"/>
    </xf>
    <xf numFmtId="0" fontId="35" fillId="0" borderId="61" xfId="0" applyFont="1" applyBorder="1" applyAlignment="1" applyProtection="1">
      <alignment horizontal="right"/>
    </xf>
    <xf numFmtId="0" fontId="0" fillId="0" borderId="46" xfId="0" applyBorder="1" applyProtection="1"/>
    <xf numFmtId="0" fontId="0" fillId="0" borderId="41" xfId="0" applyBorder="1" applyProtection="1"/>
    <xf numFmtId="0" fontId="35" fillId="0" borderId="103" xfId="0" applyNumberFormat="1" applyFont="1" applyBorder="1" applyAlignment="1" applyProtection="1">
      <alignment horizontal="right"/>
    </xf>
    <xf numFmtId="0" fontId="0" fillId="0" borderId="42" xfId="0" applyBorder="1" applyProtection="1"/>
    <xf numFmtId="0" fontId="35" fillId="0" borderId="104" xfId="0" applyFont="1" applyBorder="1" applyAlignment="1" applyProtection="1">
      <alignment horizontal="right"/>
    </xf>
    <xf numFmtId="0" fontId="35" fillId="0" borderId="46" xfId="0" applyNumberFormat="1" applyFont="1" applyBorder="1" applyAlignment="1">
      <alignment horizontal="right"/>
    </xf>
    <xf numFmtId="0" fontId="35" fillId="0" borderId="11" xfId="0" applyFont="1" applyBorder="1" applyAlignment="1">
      <alignment horizontal="right"/>
    </xf>
    <xf numFmtId="0" fontId="3" fillId="0" borderId="0" xfId="0" applyFont="1" applyBorder="1" applyAlignment="1">
      <alignment horizontal="center" vertical="center"/>
    </xf>
    <xf numFmtId="0" fontId="3" fillId="0" borderId="1" xfId="0" applyFont="1" applyBorder="1" applyAlignment="1">
      <alignment horizontal="center" vertical="center"/>
    </xf>
    <xf numFmtId="0" fontId="64" fillId="0" borderId="0" xfId="3" applyFont="1"/>
    <xf numFmtId="0" fontId="65" fillId="0" borderId="19" xfId="3" applyFont="1" applyBorder="1" applyAlignment="1">
      <alignment vertical="top"/>
    </xf>
    <xf numFmtId="0" fontId="52" fillId="0" borderId="0" xfId="3" applyFont="1" applyAlignment="1"/>
    <xf numFmtId="0" fontId="45" fillId="0" borderId="100" xfId="3" applyFont="1" applyBorder="1" applyAlignment="1"/>
    <xf numFmtId="0" fontId="66" fillId="0" borderId="0" xfId="3" applyFont="1"/>
    <xf numFmtId="0" fontId="8" fillId="0" borderId="0" xfId="0" applyFont="1" applyProtection="1"/>
    <xf numFmtId="0" fontId="8" fillId="0" borderId="0" xfId="0" applyFont="1" applyBorder="1" applyProtection="1"/>
    <xf numFmtId="0" fontId="44" fillId="0" borderId="0" xfId="0" applyFont="1" applyProtection="1"/>
    <xf numFmtId="0" fontId="44" fillId="0" borderId="0" xfId="0" applyFont="1" applyAlignment="1" applyProtection="1">
      <alignment horizontal="center"/>
    </xf>
    <xf numFmtId="0" fontId="8" fillId="0" borderId="0" xfId="0" applyFont="1"/>
    <xf numFmtId="0" fontId="8" fillId="0" borderId="8" xfId="0" applyFont="1" applyBorder="1" applyProtection="1"/>
    <xf numFmtId="0" fontId="10" fillId="0" borderId="104" xfId="0" applyFont="1" applyBorder="1" applyAlignment="1">
      <alignment horizontal="right"/>
    </xf>
    <xf numFmtId="0" fontId="8" fillId="3" borderId="3" xfId="0" applyFont="1" applyFill="1" applyBorder="1" applyProtection="1"/>
    <xf numFmtId="0" fontId="8" fillId="3" borderId="10" xfId="0" applyFont="1" applyFill="1" applyBorder="1" applyProtection="1"/>
    <xf numFmtId="0" fontId="8" fillId="3" borderId="10" xfId="0" applyFont="1" applyFill="1" applyBorder="1" applyAlignment="1" applyProtection="1">
      <alignment horizontal="center"/>
    </xf>
    <xf numFmtId="0" fontId="8" fillId="3" borderId="4" xfId="0" applyFont="1" applyFill="1" applyBorder="1" applyProtection="1"/>
    <xf numFmtId="0" fontId="8" fillId="3" borderId="5" xfId="0" applyFont="1" applyFill="1" applyBorder="1" applyProtection="1"/>
    <xf numFmtId="0" fontId="67" fillId="3" borderId="0" xfId="0" applyFont="1" applyFill="1" applyBorder="1" applyProtection="1"/>
    <xf numFmtId="0" fontId="8" fillId="3" borderId="0" xfId="0" applyFont="1" applyFill="1" applyBorder="1" applyProtection="1"/>
    <xf numFmtId="0" fontId="9" fillId="3" borderId="0" xfId="0" applyFont="1" applyFill="1" applyBorder="1" applyProtection="1"/>
    <xf numFmtId="0" fontId="8" fillId="3" borderId="0" xfId="0" applyFont="1" applyFill="1" applyBorder="1" applyAlignment="1" applyProtection="1">
      <alignment horizontal="center"/>
    </xf>
    <xf numFmtId="0" fontId="8" fillId="3" borderId="6" xfId="0" applyFont="1" applyFill="1" applyBorder="1" applyProtection="1"/>
    <xf numFmtId="0" fontId="8" fillId="0" borderId="5" xfId="0" applyFont="1" applyBorder="1" applyProtection="1"/>
    <xf numFmtId="0" fontId="8" fillId="0" borderId="0" xfId="0" applyFont="1" applyBorder="1" applyAlignment="1" applyProtection="1">
      <alignment horizontal="center"/>
    </xf>
    <xf numFmtId="0" fontId="8" fillId="0" borderId="6" xfId="0" applyFont="1" applyBorder="1" applyProtection="1"/>
    <xf numFmtId="0" fontId="8" fillId="0" borderId="7" xfId="0" applyFont="1" applyFill="1" applyBorder="1" applyProtection="1"/>
    <xf numFmtId="0" fontId="8" fillId="0" borderId="9" xfId="0" applyFont="1" applyFill="1" applyBorder="1" applyProtection="1"/>
    <xf numFmtId="0" fontId="8" fillId="3" borderId="0" xfId="0" applyFont="1" applyFill="1" applyBorder="1"/>
    <xf numFmtId="0" fontId="8" fillId="0" borderId="0" xfId="0" applyFont="1" applyBorder="1" applyAlignment="1" applyProtection="1">
      <alignment horizontal="right"/>
    </xf>
    <xf numFmtId="0" fontId="8" fillId="0" borderId="0" xfId="0" applyFont="1" applyBorder="1"/>
    <xf numFmtId="0" fontId="8" fillId="0" borderId="5" xfId="0" applyFont="1" applyFill="1" applyBorder="1" applyProtection="1"/>
    <xf numFmtId="0" fontId="8" fillId="0" borderId="0" xfId="0" applyFont="1" applyFill="1" applyBorder="1" applyProtection="1"/>
    <xf numFmtId="0" fontId="8" fillId="0" borderId="0" xfId="0" applyFont="1" applyFill="1" applyBorder="1" applyAlignment="1" applyProtection="1">
      <alignment horizontal="center"/>
    </xf>
    <xf numFmtId="0" fontId="8" fillId="0" borderId="6" xfId="0" applyFont="1" applyFill="1" applyBorder="1" applyProtection="1"/>
    <xf numFmtId="0" fontId="8" fillId="0" borderId="0" xfId="0" applyFont="1" applyBorder="1" applyAlignment="1" applyProtection="1">
      <alignment horizontal="left"/>
    </xf>
    <xf numFmtId="165" fontId="8" fillId="0" borderId="0" xfId="0" applyNumberFormat="1" applyFont="1" applyProtection="1"/>
    <xf numFmtId="44" fontId="8" fillId="0" borderId="0" xfId="1" applyFont="1" applyFill="1" applyBorder="1" applyAlignment="1" applyProtection="1">
      <alignment horizontal="center"/>
    </xf>
    <xf numFmtId="0" fontId="8" fillId="0" borderId="7" xfId="0" applyFont="1" applyBorder="1" applyProtection="1"/>
    <xf numFmtId="0" fontId="8" fillId="0" borderId="9" xfId="0" applyFont="1" applyBorder="1" applyProtection="1"/>
    <xf numFmtId="44" fontId="8" fillId="0" borderId="0" xfId="0" applyNumberFormat="1" applyFont="1" applyFill="1" applyBorder="1" applyAlignment="1" applyProtection="1">
      <alignment horizontal="center"/>
    </xf>
    <xf numFmtId="0" fontId="8" fillId="0" borderId="8" xfId="0" applyFont="1" applyBorder="1" applyAlignment="1" applyProtection="1">
      <alignment horizontal="center"/>
    </xf>
    <xf numFmtId="0" fontId="8" fillId="0" borderId="0" xfId="0" applyFont="1" applyAlignment="1" applyProtection="1">
      <alignment horizontal="center"/>
    </xf>
    <xf numFmtId="0" fontId="70" fillId="0" borderId="0" xfId="0" applyFont="1" applyFill="1" applyBorder="1" applyAlignment="1" applyProtection="1">
      <alignment horizontal="right"/>
    </xf>
    <xf numFmtId="0" fontId="8" fillId="0" borderId="0" xfId="0" applyNumberFormat="1" applyFont="1" applyFill="1" applyBorder="1" applyProtection="1"/>
    <xf numFmtId="0" fontId="70" fillId="0" borderId="0" xfId="0" applyFont="1" applyFill="1" applyBorder="1" applyAlignment="1" applyProtection="1">
      <alignment horizontal="left" wrapText="1"/>
    </xf>
    <xf numFmtId="168" fontId="8" fillId="0" borderId="0" xfId="0" applyNumberFormat="1" applyFont="1" applyFill="1" applyBorder="1" applyProtection="1"/>
    <xf numFmtId="168" fontId="9" fillId="0" borderId="0" xfId="0" applyNumberFormat="1" applyFont="1" applyFill="1" applyBorder="1" applyAlignment="1" applyProtection="1">
      <alignment horizontal="right"/>
    </xf>
    <xf numFmtId="0" fontId="70" fillId="0" borderId="0" xfId="0" applyFont="1" applyFill="1" applyBorder="1" applyAlignment="1" applyProtection="1">
      <alignment horizontal="left" vertical="top" wrapText="1"/>
    </xf>
    <xf numFmtId="0" fontId="67" fillId="0" borderId="0" xfId="0" applyFont="1" applyFill="1" applyBorder="1" applyProtection="1"/>
    <xf numFmtId="44" fontId="67" fillId="0" borderId="0" xfId="1" applyFont="1" applyFill="1" applyBorder="1" applyAlignment="1" applyProtection="1">
      <alignment horizontal="center"/>
    </xf>
    <xf numFmtId="0" fontId="8" fillId="0" borderId="0" xfId="0" applyFont="1" applyFill="1" applyProtection="1"/>
    <xf numFmtId="0" fontId="8" fillId="2" borderId="0" xfId="0" applyFont="1" applyFill="1" applyProtection="1"/>
    <xf numFmtId="2" fontId="8" fillId="0" borderId="0" xfId="0" applyNumberFormat="1" applyFont="1" applyFill="1" applyBorder="1" applyAlignment="1" applyProtection="1">
      <alignment horizontal="center"/>
    </xf>
    <xf numFmtId="3" fontId="8" fillId="0" borderId="0" xfId="0" applyNumberFormat="1" applyFont="1" applyFill="1" applyBorder="1" applyProtection="1"/>
    <xf numFmtId="0" fontId="8" fillId="0" borderId="109" xfId="0" applyFont="1" applyBorder="1" applyProtection="1"/>
    <xf numFmtId="44" fontId="0" fillId="0" borderId="0" xfId="0" applyNumberFormat="1" applyProtection="1"/>
    <xf numFmtId="0" fontId="51" fillId="0" borderId="61" xfId="0" applyFont="1" applyBorder="1" applyProtection="1"/>
    <xf numFmtId="0" fontId="52" fillId="0" borderId="110" xfId="0" applyFont="1" applyBorder="1" applyProtection="1"/>
    <xf numFmtId="49" fontId="62" fillId="0" borderId="0" xfId="0" applyNumberFormat="1" applyFont="1" applyBorder="1" applyProtection="1"/>
    <xf numFmtId="44" fontId="47" fillId="3" borderId="0" xfId="6" applyNumberFormat="1" applyFont="1" applyFill="1" applyBorder="1" applyProtection="1"/>
    <xf numFmtId="0" fontId="8" fillId="0" borderId="0" xfId="3" applyFont="1" applyBorder="1" applyAlignment="1" applyProtection="1">
      <alignment horizontal="right" vertical="center"/>
    </xf>
    <xf numFmtId="44" fontId="76" fillId="0" borderId="111" xfId="1" applyFont="1" applyFill="1" applyBorder="1" applyAlignment="1" applyProtection="1">
      <alignment horizontal="center"/>
    </xf>
    <xf numFmtId="0" fontId="77" fillId="0" borderId="0" xfId="0" applyFont="1" applyBorder="1" applyProtection="1"/>
    <xf numFmtId="0" fontId="77" fillId="0" borderId="0" xfId="0" applyFont="1" applyFill="1" applyAlignment="1" applyProtection="1">
      <alignment horizontal="center" vertical="center"/>
    </xf>
    <xf numFmtId="2" fontId="77" fillId="0" borderId="0" xfId="0" applyNumberFormat="1" applyFont="1" applyFill="1" applyAlignment="1" applyProtection="1">
      <alignment horizontal="center" vertical="center"/>
    </xf>
    <xf numFmtId="0" fontId="77" fillId="0" borderId="0" xfId="0" applyFont="1" applyProtection="1"/>
    <xf numFmtId="0" fontId="77" fillId="0" borderId="0" xfId="0" applyFont="1" applyFill="1" applyProtection="1"/>
    <xf numFmtId="0" fontId="44" fillId="3" borderId="0" xfId="0" applyFont="1" applyFill="1" applyBorder="1" applyProtection="1"/>
    <xf numFmtId="44" fontId="44" fillId="3" borderId="83" xfId="0" applyNumberFormat="1" applyFont="1" applyFill="1" applyBorder="1" applyAlignment="1" applyProtection="1">
      <alignment horizontal="center"/>
    </xf>
    <xf numFmtId="0" fontId="72" fillId="0" borderId="0" xfId="0" applyFont="1" applyProtection="1"/>
    <xf numFmtId="0" fontId="43" fillId="0" borderId="86" xfId="0" applyFont="1" applyBorder="1" applyProtection="1"/>
    <xf numFmtId="0" fontId="3" fillId="0" borderId="86" xfId="0" applyFont="1" applyFill="1" applyBorder="1" applyProtection="1"/>
    <xf numFmtId="49" fontId="0" fillId="0" borderId="0" xfId="0" applyNumberFormat="1" applyProtection="1"/>
    <xf numFmtId="0" fontId="0" fillId="0" borderId="0" xfId="0" applyProtection="1"/>
    <xf numFmtId="44" fontId="0" fillId="0" borderId="0" xfId="1" applyFont="1" applyProtection="1"/>
    <xf numFmtId="44" fontId="0" fillId="0" borderId="0" xfId="1" applyFont="1" applyBorder="1" applyProtection="1"/>
    <xf numFmtId="49" fontId="0" fillId="0" borderId="0" xfId="0" applyNumberFormat="1" applyBorder="1" applyProtection="1"/>
    <xf numFmtId="0" fontId="0" fillId="0" borderId="0" xfId="0" applyBorder="1" applyProtection="1"/>
    <xf numFmtId="0" fontId="4" fillId="0" borderId="0" xfId="0" applyFont="1" applyProtection="1"/>
    <xf numFmtId="0" fontId="4" fillId="0" borderId="0" xfId="0" applyFont="1" applyBorder="1" applyProtection="1"/>
    <xf numFmtId="0" fontId="4" fillId="0" borderId="3" xfId="0" applyFont="1" applyBorder="1" applyProtection="1"/>
    <xf numFmtId="0" fontId="4" fillId="0" borderId="10" xfId="0" applyFont="1" applyBorder="1" applyProtection="1"/>
    <xf numFmtId="0" fontId="4" fillId="0" borderId="4" xfId="0" applyFont="1" applyBorder="1" applyProtection="1"/>
    <xf numFmtId="0" fontId="4" fillId="3" borderId="5" xfId="0" applyFont="1" applyFill="1" applyBorder="1" applyProtection="1"/>
    <xf numFmtId="0" fontId="4" fillId="3" borderId="0" xfId="0" applyFont="1" applyFill="1" applyBorder="1" applyProtection="1"/>
    <xf numFmtId="0" fontId="4" fillId="3" borderId="6" xfId="0" applyFont="1" applyFill="1" applyBorder="1" applyProtection="1"/>
    <xf numFmtId="0" fontId="4" fillId="0" borderId="5" xfId="0" applyFont="1" applyBorder="1" applyProtection="1"/>
    <xf numFmtId="0" fontId="4" fillId="0" borderId="0" xfId="0" applyFont="1" applyBorder="1" applyAlignment="1" applyProtection="1">
      <alignment horizontal="center"/>
    </xf>
    <xf numFmtId="0" fontId="4" fillId="0" borderId="6" xfId="0" applyFont="1" applyBorder="1" applyProtection="1"/>
    <xf numFmtId="0" fontId="4" fillId="0" borderId="7" xfId="0" applyFont="1" applyBorder="1" applyProtection="1"/>
    <xf numFmtId="0" fontId="4" fillId="0" borderId="9" xfId="0" applyFont="1" applyBorder="1" applyProtection="1"/>
    <xf numFmtId="0" fontId="8" fillId="0" borderId="0" xfId="3" applyFont="1" applyBorder="1" applyProtection="1"/>
    <xf numFmtId="0" fontId="8" fillId="0" borderId="0" xfId="3" applyFont="1" applyBorder="1" applyAlignment="1" applyProtection="1">
      <alignment horizontal="center" wrapText="1"/>
    </xf>
    <xf numFmtId="0" fontId="8" fillId="0" borderId="0" xfId="3" applyFont="1" applyBorder="1" applyAlignment="1" applyProtection="1">
      <alignment horizontal="center"/>
    </xf>
    <xf numFmtId="0" fontId="8" fillId="0" borderId="10" xfId="3" applyFont="1" applyBorder="1" applyProtection="1"/>
    <xf numFmtId="0" fontId="8" fillId="0" borderId="10" xfId="3" applyFont="1" applyBorder="1" applyAlignment="1" applyProtection="1">
      <alignment horizontal="center"/>
    </xf>
    <xf numFmtId="0" fontId="42" fillId="0" borderId="0" xfId="0" applyFont="1" applyProtection="1"/>
    <xf numFmtId="0" fontId="43" fillId="0" borderId="0" xfId="0" applyFont="1" applyProtection="1"/>
    <xf numFmtId="0" fontId="42" fillId="0" borderId="0" xfId="0" applyFont="1" applyBorder="1" applyProtection="1"/>
    <xf numFmtId="0" fontId="43" fillId="0" borderId="0" xfId="0" applyFont="1" applyBorder="1" applyProtection="1"/>
    <xf numFmtId="0" fontId="42" fillId="0" borderId="0" xfId="0" applyFont="1" applyBorder="1" applyAlignment="1" applyProtection="1">
      <alignment horizontal="right"/>
    </xf>
    <xf numFmtId="0" fontId="44" fillId="0" borderId="0" xfId="3" applyFont="1" applyBorder="1" applyProtection="1"/>
    <xf numFmtId="0" fontId="2" fillId="0" borderId="0" xfId="0" applyFont="1" applyFill="1" applyBorder="1" applyProtection="1"/>
    <xf numFmtId="0" fontId="44" fillId="0" borderId="0" xfId="3" applyFont="1" applyBorder="1" applyAlignment="1" applyProtection="1">
      <alignment vertical="center"/>
    </xf>
    <xf numFmtId="0" fontId="47" fillId="0" borderId="0" xfId="3" applyFont="1" applyBorder="1" applyAlignment="1" applyProtection="1">
      <alignment horizontal="center" vertical="center"/>
    </xf>
    <xf numFmtId="44" fontId="43" fillId="0" borderId="0" xfId="1" applyFont="1" applyBorder="1" applyProtection="1"/>
    <xf numFmtId="0" fontId="47" fillId="0" borderId="0" xfId="3" applyFont="1" applyBorder="1" applyAlignment="1" applyProtection="1">
      <alignment horizontal="left" vertical="center"/>
    </xf>
    <xf numFmtId="0" fontId="46" fillId="0" borderId="0" xfId="3" applyFont="1" applyBorder="1" applyAlignment="1" applyProtection="1">
      <alignment horizontal="center"/>
    </xf>
    <xf numFmtId="0" fontId="47" fillId="0" borderId="0" xfId="3" applyFont="1" applyBorder="1" applyProtection="1"/>
    <xf numFmtId="0" fontId="43" fillId="0" borderId="5" xfId="0" applyFont="1" applyBorder="1" applyProtection="1"/>
    <xf numFmtId="0" fontId="43" fillId="0" borderId="6" xfId="0" applyFont="1" applyBorder="1" applyProtection="1"/>
    <xf numFmtId="0" fontId="46" fillId="0" borderId="0" xfId="3" applyFont="1" applyBorder="1" applyAlignment="1" applyProtection="1">
      <alignment vertical="center"/>
    </xf>
    <xf numFmtId="0" fontId="42" fillId="3" borderId="0" xfId="0" applyFont="1" applyFill="1" applyBorder="1" applyProtection="1"/>
    <xf numFmtId="0" fontId="43" fillId="3" borderId="5" xfId="0" applyFont="1" applyFill="1" applyBorder="1" applyProtection="1"/>
    <xf numFmtId="0" fontId="43" fillId="3" borderId="6" xfId="0" applyFont="1" applyFill="1" applyBorder="1" applyProtection="1"/>
    <xf numFmtId="0" fontId="44" fillId="3" borderId="0" xfId="3" applyFont="1" applyFill="1" applyBorder="1" applyProtection="1"/>
    <xf numFmtId="0" fontId="43" fillId="3" borderId="0" xfId="0" applyFont="1" applyFill="1" applyBorder="1" applyProtection="1"/>
    <xf numFmtId="44" fontId="43" fillId="0" borderId="0" xfId="1" applyFont="1" applyFill="1" applyBorder="1" applyProtection="1"/>
    <xf numFmtId="0" fontId="3" fillId="0" borderId="0" xfId="0" applyFont="1" applyProtection="1"/>
    <xf numFmtId="0" fontId="62" fillId="0" borderId="0" xfId="0" applyFont="1" applyBorder="1" applyProtection="1"/>
    <xf numFmtId="44" fontId="2" fillId="0" borderId="0" xfId="1" applyFont="1" applyFill="1" applyBorder="1" applyProtection="1"/>
    <xf numFmtId="44" fontId="3" fillId="0" borderId="0" xfId="1" applyFont="1" applyFill="1" applyBorder="1" applyProtection="1"/>
    <xf numFmtId="44" fontId="3" fillId="0" borderId="0" xfId="1" applyFont="1" applyFill="1" applyBorder="1" applyAlignment="1" applyProtection="1">
      <alignment horizontal="left"/>
    </xf>
    <xf numFmtId="49" fontId="2" fillId="0" borderId="0" xfId="0" applyNumberFormat="1" applyFont="1" applyFill="1" applyBorder="1" applyProtection="1"/>
    <xf numFmtId="49" fontId="3" fillId="0" borderId="0" xfId="0" applyNumberFormat="1" applyFont="1" applyFill="1" applyBorder="1" applyProtection="1"/>
    <xf numFmtId="0" fontId="3" fillId="0" borderId="0" xfId="0" applyFont="1" applyFill="1" applyBorder="1" applyProtection="1"/>
    <xf numFmtId="0" fontId="39" fillId="0" borderId="0" xfId="1" applyNumberFormat="1" applyFont="1" applyFill="1" applyBorder="1" applyAlignment="1" applyProtection="1">
      <alignment horizontal="left"/>
    </xf>
    <xf numFmtId="0" fontId="43" fillId="0" borderId="0" xfId="0" applyFont="1" applyFill="1" applyBorder="1" applyProtection="1"/>
    <xf numFmtId="49" fontId="43" fillId="0" borderId="0" xfId="0" applyNumberFormat="1" applyFont="1" applyFill="1" applyBorder="1" applyProtection="1"/>
    <xf numFmtId="0" fontId="43" fillId="0" borderId="0" xfId="0" applyFont="1" applyFill="1" applyBorder="1" applyAlignment="1" applyProtection="1">
      <alignment horizontal="right"/>
    </xf>
    <xf numFmtId="44" fontId="42" fillId="0" borderId="0" xfId="1" applyFont="1" applyFill="1" applyBorder="1" applyProtection="1"/>
    <xf numFmtId="49" fontId="43" fillId="0" borderId="0" xfId="0" applyNumberFormat="1" applyFont="1" applyBorder="1" applyProtection="1"/>
    <xf numFmtId="49" fontId="42" fillId="0" borderId="0" xfId="0" applyNumberFormat="1" applyFont="1" applyFill="1" applyBorder="1" applyProtection="1"/>
    <xf numFmtId="0" fontId="42" fillId="0" borderId="0" xfId="0" applyFont="1" applyFill="1" applyBorder="1" applyProtection="1"/>
    <xf numFmtId="49" fontId="42" fillId="3" borderId="0" xfId="0" applyNumberFormat="1" applyFont="1" applyFill="1" applyBorder="1" applyProtection="1"/>
    <xf numFmtId="0" fontId="2" fillId="0" borderId="3" xfId="0" applyFont="1" applyFill="1" applyBorder="1" applyProtection="1"/>
    <xf numFmtId="0" fontId="2" fillId="0" borderId="10" xfId="0" applyFont="1" applyFill="1" applyBorder="1" applyProtection="1"/>
    <xf numFmtId="0" fontId="2" fillId="0" borderId="4" xfId="0" applyFont="1" applyFill="1" applyBorder="1" applyProtection="1"/>
    <xf numFmtId="0" fontId="2" fillId="0" borderId="5" xfId="0" applyFont="1" applyFill="1" applyBorder="1" applyProtection="1"/>
    <xf numFmtId="0" fontId="2" fillId="0" borderId="6" xfId="0" applyFont="1" applyFill="1" applyBorder="1" applyProtection="1"/>
    <xf numFmtId="0" fontId="43" fillId="0" borderId="5" xfId="0" applyFont="1" applyFill="1" applyBorder="1" applyProtection="1"/>
    <xf numFmtId="0" fontId="43" fillId="0" borderId="6" xfId="0" applyFont="1" applyFill="1" applyBorder="1" applyProtection="1"/>
    <xf numFmtId="0" fontId="3" fillId="0" borderId="85" xfId="0" applyFont="1" applyFill="1" applyBorder="1" applyProtection="1"/>
    <xf numFmtId="0" fontId="43" fillId="0" borderId="7" xfId="0" applyFont="1" applyBorder="1" applyProtection="1"/>
    <xf numFmtId="0" fontId="43" fillId="0" borderId="8" xfId="0" applyFont="1" applyBorder="1" applyProtection="1"/>
    <xf numFmtId="49" fontId="43" fillId="0" borderId="8" xfId="0" applyNumberFormat="1" applyFont="1" applyBorder="1" applyProtection="1"/>
    <xf numFmtId="44" fontId="43" fillId="0" borderId="8" xfId="1" applyFont="1" applyBorder="1" applyProtection="1"/>
    <xf numFmtId="0" fontId="43" fillId="0" borderId="9" xfId="0" applyFont="1" applyBorder="1" applyProtection="1"/>
    <xf numFmtId="0" fontId="38" fillId="0" borderId="10" xfId="0" applyFont="1" applyFill="1" applyBorder="1" applyProtection="1"/>
    <xf numFmtId="49" fontId="2" fillId="0" borderId="10" xfId="0" applyNumberFormat="1" applyFont="1" applyFill="1" applyBorder="1" applyProtection="1"/>
    <xf numFmtId="44" fontId="2" fillId="0" borderId="10" xfId="1" applyFont="1" applyFill="1" applyBorder="1" applyProtection="1"/>
    <xf numFmtId="0" fontId="3" fillId="0" borderId="7" xfId="0" applyFont="1" applyFill="1" applyBorder="1" applyProtection="1"/>
    <xf numFmtId="0" fontId="3" fillId="0" borderId="8" xfId="0" applyFont="1" applyFill="1" applyBorder="1" applyProtection="1"/>
    <xf numFmtId="49" fontId="3" fillId="0" borderId="8" xfId="0" applyNumberFormat="1" applyFont="1" applyFill="1" applyBorder="1" applyProtection="1"/>
    <xf numFmtId="44" fontId="3" fillId="0" borderId="8" xfId="1" applyFont="1" applyFill="1" applyBorder="1" applyProtection="1"/>
    <xf numFmtId="0" fontId="3" fillId="0" borderId="9" xfId="0" applyFont="1" applyFill="1" applyBorder="1" applyProtection="1"/>
    <xf numFmtId="0" fontId="4" fillId="0" borderId="0" xfId="0" applyFont="1" applyBorder="1" applyAlignment="1" applyProtection="1">
      <alignment vertical="top"/>
    </xf>
    <xf numFmtId="0" fontId="42" fillId="0" borderId="5" xfId="0" applyFont="1" applyFill="1" applyBorder="1" applyProtection="1"/>
    <xf numFmtId="0" fontId="42" fillId="0" borderId="6" xfId="0" applyFont="1" applyFill="1" applyBorder="1" applyProtection="1"/>
    <xf numFmtId="0" fontId="42" fillId="0" borderId="0" xfId="0" applyFont="1" applyFill="1" applyProtection="1"/>
    <xf numFmtId="0" fontId="0" fillId="0" borderId="0" xfId="0" applyFill="1" applyProtection="1"/>
    <xf numFmtId="0" fontId="4" fillId="0" borderId="5" xfId="0" applyFont="1" applyFill="1" applyBorder="1" applyProtection="1"/>
    <xf numFmtId="0" fontId="4" fillId="0" borderId="0" xfId="0" applyFont="1" applyFill="1" applyBorder="1" applyProtection="1"/>
    <xf numFmtId="49" fontId="4" fillId="0" borderId="0" xfId="0" applyNumberFormat="1" applyFont="1" applyFill="1" applyBorder="1" applyProtection="1"/>
    <xf numFmtId="0" fontId="4" fillId="0" borderId="0" xfId="0" applyFont="1" applyFill="1" applyBorder="1" applyAlignment="1" applyProtection="1">
      <alignment horizontal="right"/>
    </xf>
    <xf numFmtId="44" fontId="4" fillId="0" borderId="0" xfId="1" applyFont="1" applyFill="1" applyBorder="1" applyProtection="1"/>
    <xf numFmtId="0" fontId="4" fillId="0" borderId="6" xfId="0" applyFont="1" applyFill="1" applyBorder="1" applyProtection="1"/>
    <xf numFmtId="0" fontId="36" fillId="0" borderId="0" xfId="0" applyNumberFormat="1" applyFont="1" applyBorder="1" applyAlignment="1" applyProtection="1"/>
    <xf numFmtId="44" fontId="47" fillId="3" borderId="0" xfId="3" applyNumberFormat="1" applyFont="1" applyFill="1" applyBorder="1" applyProtection="1"/>
    <xf numFmtId="164" fontId="47" fillId="3" borderId="0" xfId="2" applyNumberFormat="1" applyFont="1" applyFill="1" applyBorder="1" applyAlignment="1" applyProtection="1">
      <alignment horizontal="center"/>
    </xf>
    <xf numFmtId="0" fontId="0" fillId="0" borderId="46" xfId="0" applyBorder="1" applyProtection="1"/>
    <xf numFmtId="0" fontId="35" fillId="0" borderId="0" xfId="0" applyFont="1" applyBorder="1" applyAlignment="1" applyProtection="1">
      <alignment horizontal="right"/>
    </xf>
    <xf numFmtId="0" fontId="0" fillId="0" borderId="0" xfId="0" applyFill="1" applyBorder="1" applyProtection="1"/>
    <xf numFmtId="0" fontId="35" fillId="0" borderId="104" xfId="0" applyFont="1" applyBorder="1" applyAlignment="1" applyProtection="1">
      <alignment horizontal="right"/>
    </xf>
    <xf numFmtId="0" fontId="0" fillId="0" borderId="42" xfId="0" applyBorder="1" applyAlignment="1" applyProtection="1">
      <alignment horizontal="right"/>
    </xf>
    <xf numFmtId="0" fontId="43" fillId="0" borderId="10" xfId="0" applyFont="1" applyBorder="1" applyProtection="1"/>
    <xf numFmtId="0" fontId="10" fillId="0" borderId="104" xfId="0" applyFont="1" applyBorder="1" applyAlignment="1" applyProtection="1">
      <alignment horizontal="right"/>
    </xf>
    <xf numFmtId="0" fontId="36" fillId="0" borderId="45" xfId="0" applyNumberFormat="1" applyFont="1" applyBorder="1" applyAlignment="1">
      <alignment horizontal="right"/>
    </xf>
    <xf numFmtId="0" fontId="40" fillId="0" borderId="110" xfId="0" applyFont="1" applyBorder="1" applyAlignment="1">
      <alignment vertical="center"/>
    </xf>
    <xf numFmtId="1" fontId="71" fillId="0" borderId="0" xfId="0" applyNumberFormat="1" applyFont="1" applyFill="1" applyBorder="1" applyAlignment="1" applyProtection="1">
      <alignment horizontal="center"/>
    </xf>
    <xf numFmtId="1" fontId="71" fillId="0" borderId="11" xfId="0" applyNumberFormat="1" applyFont="1" applyFill="1" applyBorder="1" applyAlignment="1" applyProtection="1">
      <alignment horizontal="center"/>
    </xf>
    <xf numFmtId="0" fontId="47" fillId="0" borderId="0" xfId="3" applyFont="1" applyBorder="1" applyAlignment="1" applyProtection="1">
      <alignment horizontal="right" vertical="center"/>
    </xf>
    <xf numFmtId="44" fontId="67" fillId="3" borderId="0" xfId="3" applyNumberFormat="1" applyFont="1" applyFill="1" applyBorder="1" applyProtection="1"/>
    <xf numFmtId="165" fontId="77" fillId="0" borderId="1" xfId="2" applyNumberFormat="1" applyFont="1" applyFill="1" applyBorder="1" applyAlignment="1" applyProtection="1">
      <alignment horizontal="right"/>
    </xf>
    <xf numFmtId="0" fontId="78" fillId="0" borderId="0" xfId="0" applyFont="1"/>
    <xf numFmtId="0" fontId="79" fillId="0" borderId="0" xfId="0" applyFont="1" applyProtection="1"/>
    <xf numFmtId="44" fontId="77" fillId="0" borderId="0" xfId="0" applyNumberFormat="1" applyFont="1" applyFill="1" applyBorder="1" applyAlignment="1" applyProtection="1">
      <alignment horizontal="center"/>
    </xf>
    <xf numFmtId="44" fontId="77" fillId="0" borderId="0" xfId="0" applyNumberFormat="1" applyFont="1" applyBorder="1" applyProtection="1"/>
    <xf numFmtId="0" fontId="77" fillId="0" borderId="0" xfId="0" applyFont="1" applyFill="1" applyBorder="1" applyProtection="1"/>
    <xf numFmtId="0" fontId="36" fillId="0" borderId="0" xfId="0" applyFont="1" applyFill="1" applyBorder="1" applyProtection="1"/>
    <xf numFmtId="0" fontId="0" fillId="0" borderId="16" xfId="0" applyFont="1" applyBorder="1" applyAlignment="1" applyProtection="1">
      <alignment wrapText="1"/>
    </xf>
    <xf numFmtId="0" fontId="0" fillId="0" borderId="0" xfId="0" applyFont="1" applyBorder="1" applyAlignment="1" applyProtection="1">
      <alignment wrapText="1"/>
    </xf>
    <xf numFmtId="0" fontId="0" fillId="0" borderId="11" xfId="0" applyFont="1" applyBorder="1" applyAlignment="1" applyProtection="1">
      <alignment wrapText="1"/>
    </xf>
    <xf numFmtId="0" fontId="0" fillId="0" borderId="17" xfId="0" applyFont="1" applyBorder="1" applyAlignment="1" applyProtection="1">
      <alignment wrapText="1"/>
    </xf>
    <xf numFmtId="0" fontId="0" fillId="0" borderId="1" xfId="0" applyFont="1" applyBorder="1" applyAlignment="1" applyProtection="1">
      <alignment wrapText="1"/>
    </xf>
    <xf numFmtId="0" fontId="0" fillId="0" borderId="18" xfId="0" applyFont="1" applyBorder="1" applyAlignment="1" applyProtection="1">
      <alignment wrapText="1"/>
    </xf>
    <xf numFmtId="0" fontId="0" fillId="0" borderId="124" xfId="0" applyFont="1" applyBorder="1"/>
    <xf numFmtId="0" fontId="3" fillId="0" borderId="0" xfId="0" applyFont="1" applyBorder="1"/>
    <xf numFmtId="0" fontId="0" fillId="0" borderId="125" xfId="0" applyFont="1" applyBorder="1"/>
    <xf numFmtId="0" fontId="0" fillId="0" borderId="126" xfId="0" applyFont="1" applyBorder="1"/>
    <xf numFmtId="0" fontId="0" fillId="0" borderId="127" xfId="0" applyFont="1" applyBorder="1"/>
    <xf numFmtId="0" fontId="0" fillId="0" borderId="0" xfId="0" applyFont="1" applyFill="1" applyBorder="1"/>
    <xf numFmtId="0" fontId="0" fillId="0" borderId="0" xfId="0" applyFont="1" applyBorder="1" applyAlignment="1">
      <alignment vertical="center" wrapText="1"/>
    </xf>
    <xf numFmtId="0" fontId="0" fillId="0" borderId="16" xfId="0" applyFont="1" applyBorder="1" applyAlignment="1">
      <alignment vertical="center" wrapText="1"/>
    </xf>
    <xf numFmtId="49" fontId="47" fillId="0" borderId="0" xfId="76" applyNumberFormat="1" applyFont="1" applyFill="1" applyBorder="1" applyAlignment="1" applyProtection="1">
      <alignment horizontal="left" vertical="center" indent="1"/>
      <protection locked="0"/>
    </xf>
    <xf numFmtId="0" fontId="0" fillId="0" borderId="129" xfId="0" applyFont="1" applyBorder="1"/>
    <xf numFmtId="0" fontId="36" fillId="0" borderId="130" xfId="0" applyFont="1" applyFill="1" applyBorder="1" applyAlignment="1"/>
    <xf numFmtId="0" fontId="0" fillId="0" borderId="130" xfId="0" applyFont="1" applyBorder="1"/>
    <xf numFmtId="0" fontId="0" fillId="0" borderId="131" xfId="0" applyFont="1" applyBorder="1"/>
    <xf numFmtId="0" fontId="3" fillId="0" borderId="16" xfId="0" applyFont="1" applyFill="1" applyBorder="1" applyAlignment="1" applyProtection="1">
      <alignment horizontal="right" vertical="center"/>
    </xf>
    <xf numFmtId="0" fontId="3" fillId="0" borderId="0" xfId="0" applyFont="1" applyFill="1" applyBorder="1" applyAlignment="1" applyProtection="1">
      <alignment vertical="center"/>
    </xf>
    <xf numFmtId="0" fontId="44" fillId="0" borderId="0" xfId="6" applyFont="1" applyFill="1" applyBorder="1" applyProtection="1"/>
    <xf numFmtId="0" fontId="6" fillId="0" borderId="1" xfId="3" applyBorder="1" applyProtection="1"/>
    <xf numFmtId="0" fontId="71" fillId="0" borderId="1" xfId="3" applyFont="1" applyBorder="1" applyProtection="1"/>
    <xf numFmtId="0" fontId="88" fillId="0" borderId="0" xfId="3" applyFont="1" applyProtection="1"/>
    <xf numFmtId="0" fontId="87" fillId="0" borderId="0" xfId="3" applyFont="1" applyProtection="1"/>
    <xf numFmtId="0" fontId="6" fillId="0" borderId="135" xfId="3" applyBorder="1" applyProtection="1"/>
    <xf numFmtId="0" fontId="6" fillId="0" borderId="134" xfId="3" applyBorder="1" applyProtection="1"/>
    <xf numFmtId="0" fontId="6" fillId="0" borderId="133" xfId="3" applyBorder="1" applyProtection="1"/>
    <xf numFmtId="0" fontId="6" fillId="0" borderId="135" xfId="3" applyBorder="1" applyProtection="1"/>
    <xf numFmtId="0" fontId="6" fillId="0" borderId="133" xfId="3" applyBorder="1" applyProtection="1"/>
    <xf numFmtId="0" fontId="6" fillId="0" borderId="135" xfId="3" applyBorder="1" applyProtection="1"/>
    <xf numFmtId="0" fontId="6" fillId="0" borderId="133" xfId="3" applyBorder="1" applyProtection="1"/>
    <xf numFmtId="0" fontId="6" fillId="0" borderId="135" xfId="3" applyBorder="1" applyProtection="1"/>
    <xf numFmtId="0" fontId="6" fillId="0" borderId="133" xfId="3" applyBorder="1" applyProtection="1"/>
    <xf numFmtId="0" fontId="6" fillId="0" borderId="135" xfId="3" applyBorder="1" applyProtection="1"/>
    <xf numFmtId="0" fontId="6" fillId="0" borderId="133" xfId="3" applyBorder="1" applyProtection="1"/>
    <xf numFmtId="0" fontId="6" fillId="0" borderId="1" xfId="3" applyBorder="1" applyProtection="1"/>
    <xf numFmtId="0" fontId="6" fillId="0" borderId="134" xfId="3" applyBorder="1" applyProtection="1"/>
    <xf numFmtId="0" fontId="6" fillId="0" borderId="1" xfId="3" applyBorder="1" applyAlignment="1" applyProtection="1">
      <alignment horizontal="right"/>
    </xf>
    <xf numFmtId="0" fontId="71" fillId="0" borderId="1" xfId="3" applyFont="1" applyBorder="1" applyProtection="1"/>
    <xf numFmtId="0" fontId="6" fillId="0" borderId="1" xfId="3" applyBorder="1" applyAlignment="1" applyProtection="1">
      <alignment horizontal="left"/>
    </xf>
    <xf numFmtId="0" fontId="88" fillId="0" borderId="0" xfId="3" applyFont="1" applyProtection="1"/>
    <xf numFmtId="0" fontId="87" fillId="0" borderId="0" xfId="3" applyFont="1" applyAlignment="1" applyProtection="1">
      <alignment horizontal="right"/>
    </xf>
    <xf numFmtId="0" fontId="6" fillId="0" borderId="16" xfId="3" applyBorder="1" applyProtection="1"/>
    <xf numFmtId="0" fontId="6" fillId="0" borderId="133" xfId="3" applyBorder="1" applyProtection="1"/>
    <xf numFmtId="0" fontId="6" fillId="0" borderId="133" xfId="3" applyBorder="1" applyProtection="1"/>
    <xf numFmtId="0" fontId="6" fillId="0" borderId="133" xfId="3" applyBorder="1" applyProtection="1"/>
    <xf numFmtId="0" fontId="6" fillId="0" borderId="133" xfId="3" applyBorder="1" applyProtection="1"/>
    <xf numFmtId="0" fontId="6" fillId="0" borderId="0" xfId="3" applyBorder="1" applyProtection="1"/>
    <xf numFmtId="0" fontId="6" fillId="0" borderId="133" xfId="3" applyBorder="1" applyProtection="1"/>
    <xf numFmtId="0" fontId="6" fillId="0" borderId="0" xfId="3" applyBorder="1" applyAlignment="1" applyProtection="1">
      <alignment horizontal="left"/>
    </xf>
    <xf numFmtId="0" fontId="6" fillId="0" borderId="1" xfId="3" applyBorder="1" applyProtection="1"/>
    <xf numFmtId="0" fontId="6" fillId="0" borderId="1" xfId="3" applyBorder="1" applyAlignment="1" applyProtection="1">
      <alignment horizontal="left"/>
    </xf>
    <xf numFmtId="1" fontId="6" fillId="0" borderId="1" xfId="3" applyNumberFormat="1" applyBorder="1" applyProtection="1"/>
    <xf numFmtId="0" fontId="88" fillId="0" borderId="0" xfId="3" applyFont="1" applyProtection="1"/>
    <xf numFmtId="0" fontId="6" fillId="0" borderId="0" xfId="3" applyBorder="1" applyProtection="1"/>
    <xf numFmtId="0" fontId="6" fillId="0" borderId="110" xfId="3" applyBorder="1" applyProtection="1"/>
    <xf numFmtId="0" fontId="71" fillId="0" borderId="110" xfId="3" applyFont="1" applyBorder="1" applyProtection="1"/>
    <xf numFmtId="0" fontId="71" fillId="0" borderId="110" xfId="3" applyFont="1" applyBorder="1" applyAlignment="1" applyProtection="1">
      <alignment horizontal="left"/>
    </xf>
    <xf numFmtId="0" fontId="71" fillId="0" borderId="110" xfId="3" applyFont="1" applyBorder="1" applyAlignment="1" applyProtection="1">
      <alignment horizontal="right"/>
    </xf>
    <xf numFmtId="1" fontId="71" fillId="0" borderId="110" xfId="3" applyNumberFormat="1" applyFont="1" applyBorder="1" applyProtection="1"/>
    <xf numFmtId="9" fontId="8" fillId="0" borderId="0" xfId="0" applyNumberFormat="1" applyFont="1" applyFill="1" applyBorder="1" applyAlignment="1" applyProtection="1">
      <alignment horizontal="center"/>
      <protection locked="0"/>
    </xf>
    <xf numFmtId="0" fontId="6" fillId="0" borderId="135" xfId="3" applyFill="1" applyBorder="1" applyProtection="1"/>
    <xf numFmtId="44" fontId="47" fillId="0" borderId="0" xfId="6" applyNumberFormat="1" applyFont="1" applyFill="1" applyBorder="1" applyProtection="1"/>
    <xf numFmtId="164" fontId="47" fillId="0" borderId="0" xfId="2" applyNumberFormat="1" applyFont="1" applyFill="1" applyBorder="1" applyAlignment="1" applyProtection="1">
      <alignment horizontal="center"/>
    </xf>
    <xf numFmtId="44" fontId="44" fillId="0" borderId="0" xfId="6" applyNumberFormat="1" applyFont="1" applyFill="1" applyBorder="1" applyProtection="1"/>
    <xf numFmtId="4" fontId="4" fillId="0" borderId="0" xfId="0" applyNumberFormat="1" applyFont="1" applyBorder="1" applyProtection="1"/>
    <xf numFmtId="49" fontId="44" fillId="0" borderId="0" xfId="0" applyNumberFormat="1" applyFont="1" applyFill="1" applyBorder="1" applyAlignment="1" applyProtection="1">
      <alignment horizontal="center" vertical="center"/>
    </xf>
    <xf numFmtId="0" fontId="8" fillId="0" borderId="110" xfId="0" applyFont="1" applyBorder="1" applyProtection="1"/>
    <xf numFmtId="49" fontId="44" fillId="0" borderId="0" xfId="0" applyNumberFormat="1" applyFont="1" applyFill="1" applyBorder="1" applyAlignment="1" applyProtection="1">
      <alignment horizontal="center" vertical="center" wrapText="1"/>
    </xf>
    <xf numFmtId="0" fontId="0" fillId="0" borderId="60" xfId="0" applyFont="1" applyBorder="1" applyProtection="1"/>
    <xf numFmtId="0" fontId="3" fillId="0" borderId="16" xfId="0" applyFont="1" applyBorder="1" applyProtection="1"/>
    <xf numFmtId="0" fontId="0" fillId="0" borderId="16" xfId="0" applyFont="1" applyBorder="1" applyProtection="1"/>
    <xf numFmtId="0" fontId="36" fillId="0" borderId="137" xfId="0" applyFont="1" applyBorder="1" applyAlignment="1" applyProtection="1">
      <alignment horizontal="center" vertical="center"/>
    </xf>
    <xf numFmtId="0" fontId="36" fillId="0" borderId="73" xfId="0" applyFont="1" applyBorder="1" applyAlignment="1" applyProtection="1">
      <alignment horizontal="center" vertical="center"/>
    </xf>
    <xf numFmtId="0" fontId="0" fillId="0" borderId="17" xfId="0" applyFont="1" applyBorder="1"/>
    <xf numFmtId="0" fontId="0" fillId="0" borderId="1" xfId="0" applyFont="1" applyBorder="1"/>
    <xf numFmtId="0" fontId="36" fillId="0" borderId="61" xfId="0" applyFont="1" applyFill="1" applyBorder="1" applyAlignment="1" applyProtection="1">
      <alignment horizontal="left" vertical="center"/>
      <protection locked="0"/>
    </xf>
    <xf numFmtId="0" fontId="36" fillId="0" borderId="61" xfId="0" applyFont="1" applyFill="1" applyBorder="1" applyAlignment="1" applyProtection="1">
      <alignment vertical="center"/>
      <protection locked="0"/>
    </xf>
    <xf numFmtId="0" fontId="0" fillId="0" borderId="61" xfId="0" applyFont="1" applyFill="1" applyBorder="1" applyAlignment="1" applyProtection="1">
      <alignment horizontal="center" vertical="center"/>
      <protection locked="0"/>
    </xf>
    <xf numFmtId="0" fontId="0" fillId="0" borderId="61" xfId="0" applyFont="1" applyFill="1" applyBorder="1" applyAlignment="1" applyProtection="1">
      <alignment vertical="center"/>
      <protection locked="0"/>
    </xf>
    <xf numFmtId="0" fontId="89" fillId="0" borderId="60" xfId="0" applyFont="1" applyFill="1" applyBorder="1" applyAlignment="1" applyProtection="1">
      <alignment horizontal="left"/>
      <protection locked="0"/>
    </xf>
    <xf numFmtId="14" fontId="8" fillId="0" borderId="0" xfId="0" applyNumberFormat="1" applyFont="1" applyFill="1" applyBorder="1" applyAlignment="1" applyProtection="1">
      <alignment horizontal="center"/>
      <protection locked="0"/>
    </xf>
    <xf numFmtId="0" fontId="67" fillId="3" borderId="10" xfId="0" applyFont="1" applyFill="1" applyBorder="1" applyProtection="1"/>
    <xf numFmtId="0" fontId="0" fillId="0" borderId="0" xfId="0" applyFont="1" applyProtection="1"/>
    <xf numFmtId="49" fontId="47" fillId="0" borderId="0" xfId="76" applyNumberFormat="1" applyFont="1" applyFill="1" applyBorder="1" applyAlignment="1" applyProtection="1">
      <alignment horizontal="left" vertical="center" indent="1"/>
    </xf>
    <xf numFmtId="0" fontId="6" fillId="0" borderId="135" xfId="3" applyFill="1" applyBorder="1" applyAlignment="1" applyProtection="1">
      <alignment horizontal="center"/>
    </xf>
    <xf numFmtId="0" fontId="47" fillId="0" borderId="0" xfId="0" applyFont="1" applyBorder="1"/>
    <xf numFmtId="0" fontId="77" fillId="0" borderId="0" xfId="0" applyFont="1" applyAlignment="1" applyProtection="1">
      <alignment horizontal="left"/>
    </xf>
    <xf numFmtId="0" fontId="43" fillId="0" borderId="0" xfId="0" applyFont="1" applyFill="1" applyBorder="1" applyAlignment="1" applyProtection="1"/>
    <xf numFmtId="0" fontId="4" fillId="0" borderId="0" xfId="0" applyFont="1" applyFill="1" applyBorder="1" applyAlignment="1" applyProtection="1"/>
    <xf numFmtId="44" fontId="43" fillId="0" borderId="136" xfId="1" applyFont="1" applyFill="1" applyBorder="1" applyAlignment="1" applyProtection="1">
      <alignment horizontal="center"/>
    </xf>
    <xf numFmtId="44" fontId="4" fillId="0" borderId="136" xfId="1" applyFont="1" applyFill="1" applyBorder="1" applyAlignment="1" applyProtection="1">
      <alignment horizontal="center"/>
    </xf>
    <xf numFmtId="164" fontId="8" fillId="0" borderId="136" xfId="3" applyNumberFormat="1" applyFont="1" applyFill="1" applyBorder="1" applyAlignment="1" applyProtection="1">
      <alignment horizontal="center" wrapText="1"/>
    </xf>
    <xf numFmtId="44" fontId="44" fillId="3" borderId="136" xfId="3" applyNumberFormat="1" applyFont="1" applyFill="1" applyBorder="1" applyProtection="1"/>
    <xf numFmtId="44" fontId="44" fillId="3" borderId="136" xfId="6" applyNumberFormat="1" applyFont="1" applyFill="1" applyBorder="1" applyProtection="1"/>
    <xf numFmtId="44" fontId="44" fillId="0" borderId="136" xfId="6" applyNumberFormat="1" applyFont="1" applyFill="1" applyBorder="1" applyProtection="1"/>
    <xf numFmtId="0" fontId="8" fillId="0" borderId="110" xfId="6" applyFont="1" applyBorder="1" applyProtection="1"/>
    <xf numFmtId="0" fontId="46" fillId="0" borderId="110" xfId="6" applyFont="1" applyBorder="1" applyProtection="1"/>
    <xf numFmtId="0" fontId="46" fillId="0" borderId="110" xfId="6" applyFont="1" applyBorder="1" applyAlignment="1" applyProtection="1">
      <alignment horizontal="center"/>
    </xf>
    <xf numFmtId="0" fontId="4" fillId="0" borderId="0" xfId="0" applyFont="1" applyBorder="1" applyAlignment="1" applyProtection="1"/>
    <xf numFmtId="0" fontId="44" fillId="0" borderId="0" xfId="3" applyFont="1" applyBorder="1" applyAlignment="1" applyProtection="1"/>
    <xf numFmtId="0" fontId="43" fillId="0" borderId="0" xfId="0" applyFont="1" applyBorder="1" applyAlignment="1" applyProtection="1">
      <alignment horizontal="center"/>
    </xf>
    <xf numFmtId="44" fontId="76" fillId="0" borderId="0" xfId="1" applyFont="1" applyFill="1" applyBorder="1" applyProtection="1"/>
    <xf numFmtId="2" fontId="8" fillId="0" borderId="136" xfId="0" applyNumberFormat="1" applyFont="1" applyFill="1" applyBorder="1" applyAlignment="1" applyProtection="1">
      <alignment horizontal="center"/>
    </xf>
    <xf numFmtId="44" fontId="8" fillId="0" borderId="136" xfId="1" applyFont="1" applyFill="1" applyBorder="1" applyAlignment="1" applyProtection="1">
      <alignment horizontal="center"/>
    </xf>
    <xf numFmtId="165" fontId="8" fillId="4" borderId="136" xfId="2" applyNumberFormat="1" applyFont="1" applyFill="1" applyBorder="1" applyAlignment="1" applyProtection="1">
      <alignment horizontal="center"/>
    </xf>
    <xf numFmtId="44" fontId="44" fillId="3" borderId="136" xfId="1" applyFont="1" applyFill="1" applyBorder="1" applyAlignment="1" applyProtection="1">
      <alignment horizontal="center"/>
    </xf>
    <xf numFmtId="0" fontId="67" fillId="0" borderId="110" xfId="0" applyFont="1" applyFill="1" applyBorder="1" applyProtection="1"/>
    <xf numFmtId="44" fontId="67" fillId="0" borderId="110" xfId="1" applyFont="1" applyFill="1" applyBorder="1" applyAlignment="1" applyProtection="1">
      <alignment horizontal="center"/>
    </xf>
    <xf numFmtId="44" fontId="8" fillId="0" borderId="136" xfId="0" applyNumberFormat="1" applyFont="1" applyFill="1" applyBorder="1" applyAlignment="1" applyProtection="1">
      <alignment horizontal="center"/>
    </xf>
    <xf numFmtId="165" fontId="77" fillId="0" borderId="0" xfId="0" applyNumberFormat="1" applyFont="1" applyBorder="1" applyProtection="1"/>
    <xf numFmtId="44" fontId="67" fillId="3" borderId="136" xfId="1" applyFont="1" applyFill="1" applyBorder="1" applyAlignment="1" applyProtection="1">
      <alignment horizontal="center"/>
    </xf>
    <xf numFmtId="0" fontId="9" fillId="0" borderId="110" xfId="0" applyFont="1" applyBorder="1" applyProtection="1"/>
    <xf numFmtId="44" fontId="8" fillId="0" borderId="110" xfId="1" applyFont="1" applyFill="1" applyBorder="1" applyAlignment="1" applyProtection="1">
      <alignment horizontal="center"/>
    </xf>
    <xf numFmtId="44" fontId="9" fillId="3" borderId="136" xfId="0" applyNumberFormat="1" applyFont="1" applyFill="1" applyBorder="1" applyAlignment="1" applyProtection="1">
      <alignment horizontal="right"/>
    </xf>
    <xf numFmtId="0" fontId="69" fillId="0" borderId="0" xfId="0" applyFont="1" applyBorder="1" applyAlignment="1" applyProtection="1">
      <alignment wrapText="1"/>
    </xf>
    <xf numFmtId="0" fontId="77" fillId="0" borderId="0" xfId="0" applyFont="1" applyFill="1" applyBorder="1" applyAlignment="1" applyProtection="1">
      <alignment horizontal="center" vertical="center"/>
    </xf>
    <xf numFmtId="2" fontId="77" fillId="0" borderId="0" xfId="0" applyNumberFormat="1" applyFont="1" applyBorder="1" applyProtection="1"/>
    <xf numFmtId="2" fontId="77" fillId="0" borderId="0" xfId="0" applyNumberFormat="1" applyFont="1" applyFill="1" applyBorder="1" applyAlignment="1" applyProtection="1">
      <alignment horizontal="center" vertical="center"/>
    </xf>
    <xf numFmtId="0" fontId="8" fillId="0" borderId="110" xfId="0" applyFont="1" applyBorder="1" applyAlignment="1" applyProtection="1">
      <alignment horizontal="center"/>
    </xf>
    <xf numFmtId="0" fontId="91" fillId="0" borderId="0" xfId="3" applyFont="1"/>
    <xf numFmtId="0" fontId="92" fillId="0" borderId="0" xfId="3" applyFont="1"/>
    <xf numFmtId="0" fontId="91" fillId="0" borderId="0" xfId="3" applyFont="1" applyBorder="1"/>
    <xf numFmtId="0" fontId="77" fillId="0" borderId="0" xfId="3" applyFont="1"/>
    <xf numFmtId="0" fontId="93" fillId="0" borderId="0" xfId="0" applyFont="1"/>
    <xf numFmtId="0" fontId="93" fillId="0" borderId="0" xfId="3" applyFont="1"/>
    <xf numFmtId="0" fontId="46" fillId="0" borderId="0" xfId="3" applyFont="1" applyAlignment="1">
      <alignment horizontal="right" vertical="top"/>
    </xf>
    <xf numFmtId="0" fontId="8" fillId="0" borderId="0" xfId="0" applyFont="1" applyBorder="1" applyAlignment="1" applyProtection="1">
      <alignment vertical="top"/>
    </xf>
    <xf numFmtId="0" fontId="69" fillId="0" borderId="0" xfId="0" applyFont="1" applyBorder="1" applyAlignment="1" applyProtection="1">
      <alignment horizontal="left"/>
    </xf>
    <xf numFmtId="0" fontId="94" fillId="0" borderId="0" xfId="3" applyFont="1" applyAlignment="1">
      <alignment horizontal="right" vertical="top"/>
    </xf>
    <xf numFmtId="0" fontId="35" fillId="0" borderId="44" xfId="0" applyNumberFormat="1" applyFont="1" applyBorder="1" applyAlignment="1" applyProtection="1">
      <alignment horizontal="right"/>
    </xf>
    <xf numFmtId="0" fontId="4" fillId="0" borderId="0" xfId="0" applyFont="1" applyBorder="1" applyAlignment="1" applyProtection="1">
      <alignment horizontal="left" vertical="top" wrapText="1"/>
    </xf>
    <xf numFmtId="44" fontId="43" fillId="3" borderId="136" xfId="0" applyNumberFormat="1" applyFont="1" applyFill="1" applyBorder="1" applyProtection="1"/>
    <xf numFmtId="0" fontId="43" fillId="3" borderId="0" xfId="0" applyFont="1" applyFill="1" applyBorder="1" applyAlignment="1" applyProtection="1">
      <alignment horizontal="right"/>
    </xf>
    <xf numFmtId="44" fontId="43" fillId="3" borderId="136" xfId="1" applyFont="1" applyFill="1" applyBorder="1" applyProtection="1"/>
    <xf numFmtId="49" fontId="42" fillId="0" borderId="1" xfId="0" applyNumberFormat="1" applyFont="1" applyFill="1" applyBorder="1" applyProtection="1"/>
    <xf numFmtId="0" fontId="42" fillId="0" borderId="1" xfId="0" applyFont="1" applyFill="1" applyBorder="1" applyProtection="1"/>
    <xf numFmtId="0" fontId="43" fillId="0" borderId="1" xfId="0" applyFont="1" applyFill="1" applyBorder="1" applyAlignment="1" applyProtection="1">
      <alignment horizontal="right"/>
    </xf>
    <xf numFmtId="44" fontId="42" fillId="0" borderId="1" xfId="1" applyFont="1" applyFill="1" applyBorder="1" applyProtection="1"/>
    <xf numFmtId="0" fontId="42" fillId="0" borderId="1" xfId="0" applyFont="1" applyFill="1" applyBorder="1" applyAlignment="1" applyProtection="1">
      <alignment horizontal="right"/>
    </xf>
    <xf numFmtId="44" fontId="2" fillId="0" borderId="0" xfId="1" applyFont="1" applyProtection="1"/>
    <xf numFmtId="0" fontId="42" fillId="0" borderId="1" xfId="0" applyFont="1" applyFill="1" applyBorder="1" applyAlignment="1" applyProtection="1">
      <alignment horizontal="left"/>
    </xf>
    <xf numFmtId="0" fontId="36" fillId="0" borderId="1" xfId="0" applyFont="1" applyBorder="1" applyAlignment="1">
      <alignment horizontal="center" vertical="center" wrapText="1"/>
    </xf>
    <xf numFmtId="0" fontId="0" fillId="0" borderId="12" xfId="0" applyBorder="1" applyAlignment="1">
      <alignment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vertical="center"/>
    </xf>
    <xf numFmtId="0" fontId="0" fillId="0" borderId="85" xfId="0" applyBorder="1" applyAlignment="1">
      <alignment vertical="center"/>
    </xf>
    <xf numFmtId="0" fontId="0" fillId="0" borderId="7" xfId="0" applyBorder="1" applyAlignment="1">
      <alignment vertical="center"/>
    </xf>
    <xf numFmtId="0" fontId="0" fillId="0" borderId="1" xfId="0" applyNumberFormat="1" applyBorder="1" applyAlignment="1">
      <alignment vertical="center"/>
    </xf>
    <xf numFmtId="0" fontId="0" fillId="0" borderId="0" xfId="0" applyNumberFormat="1" applyBorder="1" applyAlignment="1">
      <alignment horizontal="center" vertical="center"/>
    </xf>
    <xf numFmtId="0" fontId="0" fillId="0" borderId="1" xfId="0" applyNumberFormat="1" applyBorder="1" applyAlignment="1">
      <alignment horizontal="center" vertical="center"/>
    </xf>
    <xf numFmtId="0" fontId="0" fillId="0" borderId="0" xfId="0" applyNumberFormat="1" applyBorder="1" applyAlignment="1">
      <alignment vertical="center"/>
    </xf>
    <xf numFmtId="0" fontId="0" fillId="0" borderId="130" xfId="0" applyNumberFormat="1" applyBorder="1" applyAlignment="1">
      <alignment vertical="center"/>
    </xf>
    <xf numFmtId="0" fontId="41" fillId="0" borderId="130" xfId="0" applyFont="1" applyBorder="1" applyAlignment="1">
      <alignment vertical="center"/>
    </xf>
    <xf numFmtId="0" fontId="0" fillId="0" borderId="110" xfId="0" applyNumberFormat="1" applyBorder="1" applyAlignment="1">
      <alignment vertical="center"/>
    </xf>
    <xf numFmtId="0" fontId="36" fillId="0" borderId="110" xfId="0" applyNumberFormat="1" applyFont="1" applyBorder="1" applyAlignment="1">
      <alignment horizontal="right" vertical="center"/>
    </xf>
    <xf numFmtId="0" fontId="0" fillId="0" borderId="110" xfId="0" applyBorder="1" applyAlignment="1">
      <alignment vertical="center"/>
    </xf>
    <xf numFmtId="170" fontId="0" fillId="0" borderId="0" xfId="0" applyNumberFormat="1" applyFill="1" applyBorder="1" applyAlignment="1">
      <alignment horizontal="center" vertical="center"/>
    </xf>
    <xf numFmtId="170" fontId="0" fillId="0" borderId="1" xfId="0" applyNumberFormat="1" applyFill="1" applyBorder="1" applyAlignment="1">
      <alignment horizontal="center" vertical="center"/>
    </xf>
    <xf numFmtId="10" fontId="36" fillId="0" borderId="110" xfId="2" applyNumberFormat="1" applyFont="1" applyBorder="1" applyAlignment="1">
      <alignment horizontal="center" vertical="center"/>
    </xf>
    <xf numFmtId="170" fontId="3" fillId="0" borderId="130" xfId="0" applyNumberFormat="1" applyFont="1" applyFill="1" applyBorder="1" applyAlignment="1">
      <alignment horizontal="center" vertical="center"/>
    </xf>
    <xf numFmtId="0" fontId="82" fillId="0" borderId="7" xfId="0" applyFont="1" applyBorder="1" applyProtection="1"/>
    <xf numFmtId="0" fontId="95" fillId="0" borderId="110" xfId="0" applyFont="1" applyBorder="1" applyProtection="1"/>
    <xf numFmtId="0" fontId="82" fillId="0" borderId="110" xfId="0" applyFont="1" applyBorder="1" applyProtection="1"/>
    <xf numFmtId="44" fontId="82" fillId="0" borderId="110" xfId="1" applyFont="1" applyFill="1" applyBorder="1" applyAlignment="1" applyProtection="1">
      <alignment horizontal="center"/>
    </xf>
    <xf numFmtId="0" fontId="82" fillId="0" borderId="9" xfId="0" applyFont="1" applyBorder="1" applyProtection="1"/>
    <xf numFmtId="0" fontId="82" fillId="0" borderId="0" xfId="0" applyFont="1" applyProtection="1"/>
    <xf numFmtId="0" fontId="82" fillId="0" borderId="5" xfId="0" applyFont="1" applyBorder="1" applyProtection="1"/>
    <xf numFmtId="0" fontId="77" fillId="0" borderId="6" xfId="0" applyFont="1" applyBorder="1" applyProtection="1"/>
    <xf numFmtId="0" fontId="47" fillId="0" borderId="1" xfId="0" applyFont="1" applyFill="1" applyBorder="1" applyAlignment="1">
      <alignment horizontal="center" vertical="center" wrapText="1"/>
    </xf>
    <xf numFmtId="44" fontId="0" fillId="0" borderId="6" xfId="0" applyNumberFormat="1" applyFont="1" applyBorder="1" applyAlignment="1">
      <alignment vertical="center"/>
    </xf>
    <xf numFmtId="44" fontId="0" fillId="0" borderId="6" xfId="0" applyNumberFormat="1" applyFont="1" applyFill="1" applyBorder="1" applyAlignment="1">
      <alignment vertical="center"/>
    </xf>
    <xf numFmtId="44" fontId="0" fillId="0" borderId="13" xfId="0" applyNumberFormat="1" applyFont="1" applyFill="1" applyBorder="1" applyAlignment="1">
      <alignment vertical="center"/>
    </xf>
    <xf numFmtId="0" fontId="3" fillId="0" borderId="16" xfId="0" applyFont="1" applyBorder="1" applyAlignment="1"/>
    <xf numFmtId="14" fontId="8" fillId="20" borderId="136" xfId="0" applyNumberFormat="1" applyFont="1" applyFill="1" applyBorder="1" applyAlignment="1" applyProtection="1">
      <alignment horizontal="center"/>
      <protection locked="0"/>
    </xf>
    <xf numFmtId="2" fontId="8" fillId="20" borderId="136" xfId="0" applyNumberFormat="1" applyFont="1" applyFill="1" applyBorder="1" applyAlignment="1" applyProtection="1">
      <alignment horizontal="center"/>
      <protection locked="0"/>
    </xf>
    <xf numFmtId="14" fontId="8" fillId="20" borderId="136" xfId="0" applyNumberFormat="1" applyFont="1" applyFill="1" applyBorder="1" applyProtection="1">
      <protection locked="0"/>
    </xf>
    <xf numFmtId="49" fontId="8" fillId="20" borderId="136" xfId="0" applyNumberFormat="1" applyFont="1" applyFill="1" applyBorder="1" applyAlignment="1" applyProtection="1">
      <alignment horizontal="center"/>
      <protection locked="0"/>
    </xf>
    <xf numFmtId="44" fontId="8" fillId="20" borderId="136" xfId="1" applyFont="1" applyFill="1" applyBorder="1" applyAlignment="1" applyProtection="1">
      <alignment horizontal="center"/>
      <protection locked="0"/>
    </xf>
    <xf numFmtId="165" fontId="8" fillId="20" borderId="136" xfId="2" applyNumberFormat="1" applyFont="1" applyFill="1" applyBorder="1" applyAlignment="1" applyProtection="1">
      <alignment horizontal="right"/>
      <protection locked="0"/>
    </xf>
    <xf numFmtId="0" fontId="8" fillId="20" borderId="136" xfId="0" applyFont="1" applyFill="1" applyBorder="1" applyAlignment="1" applyProtection="1">
      <alignment horizontal="center"/>
      <protection locked="0"/>
    </xf>
    <xf numFmtId="165" fontId="8" fillId="20" borderId="136" xfId="2" applyNumberFormat="1" applyFont="1" applyFill="1" applyBorder="1" applyAlignment="1" applyProtection="1">
      <alignment horizontal="center"/>
      <protection locked="0"/>
    </xf>
    <xf numFmtId="9" fontId="8" fillId="20" borderId="136" xfId="0" applyNumberFormat="1" applyFont="1" applyFill="1" applyBorder="1" applyAlignment="1" applyProtection="1">
      <alignment horizontal="center"/>
      <protection locked="0"/>
    </xf>
    <xf numFmtId="168" fontId="8" fillId="20" borderId="136" xfId="0" applyNumberFormat="1" applyFont="1" applyFill="1" applyBorder="1" applyProtection="1">
      <protection locked="0"/>
    </xf>
    <xf numFmtId="3" fontId="8" fillId="20" borderId="136" xfId="0" applyNumberFormat="1" applyFont="1" applyFill="1" applyBorder="1" applyProtection="1">
      <protection locked="0"/>
    </xf>
    <xf numFmtId="0" fontId="96" fillId="0" borderId="0" xfId="0" applyFont="1" applyProtection="1"/>
    <xf numFmtId="0" fontId="6" fillId="20" borderId="136" xfId="3" applyFill="1" applyBorder="1" applyAlignment="1" applyProtection="1">
      <alignment horizontal="center"/>
      <protection locked="0"/>
    </xf>
    <xf numFmtId="0" fontId="6" fillId="20" borderId="134" xfId="3" applyFill="1" applyBorder="1" applyAlignment="1" applyProtection="1">
      <alignment horizontal="right"/>
      <protection locked="0"/>
    </xf>
    <xf numFmtId="44" fontId="43" fillId="20" borderId="136" xfId="1" applyFont="1" applyFill="1" applyBorder="1" applyAlignment="1" applyProtection="1">
      <alignment horizontal="center"/>
      <protection locked="0"/>
    </xf>
    <xf numFmtId="164" fontId="46" fillId="20" borderId="136" xfId="3" applyNumberFormat="1" applyFont="1" applyFill="1" applyBorder="1" applyAlignment="1" applyProtection="1">
      <alignment horizontal="center"/>
      <protection locked="0"/>
    </xf>
    <xf numFmtId="169" fontId="43" fillId="20" borderId="136" xfId="1" applyNumberFormat="1" applyFont="1" applyFill="1" applyBorder="1" applyAlignment="1" applyProtection="1">
      <alignment horizontal="right"/>
      <protection locked="0"/>
    </xf>
    <xf numFmtId="44" fontId="46" fillId="20" borderId="136" xfId="3" applyNumberFormat="1" applyFont="1" applyFill="1" applyBorder="1" applyAlignment="1" applyProtection="1">
      <alignment horizontal="center"/>
      <protection locked="0"/>
    </xf>
    <xf numFmtId="44" fontId="43" fillId="20" borderId="83" xfId="1" applyFont="1" applyFill="1" applyBorder="1" applyProtection="1">
      <protection locked="0"/>
    </xf>
    <xf numFmtId="0" fontId="8" fillId="20" borderId="2" xfId="3" applyFont="1" applyFill="1" applyBorder="1" applyAlignment="1" applyProtection="1">
      <alignment horizontal="left" vertical="center"/>
    </xf>
    <xf numFmtId="0" fontId="8" fillId="20" borderId="2" xfId="3" applyFont="1" applyFill="1" applyBorder="1" applyAlignment="1" applyProtection="1">
      <alignment horizontal="left" vertical="center"/>
      <protection locked="0"/>
    </xf>
    <xf numFmtId="0" fontId="46" fillId="20" borderId="0" xfId="3" applyFont="1" applyFill="1" applyProtection="1">
      <protection locked="0"/>
    </xf>
    <xf numFmtId="14" fontId="8" fillId="20" borderId="2" xfId="3" applyNumberFormat="1" applyFont="1" applyFill="1" applyBorder="1" applyProtection="1">
      <protection locked="0"/>
    </xf>
    <xf numFmtId="49" fontId="8" fillId="20" borderId="2" xfId="3" applyNumberFormat="1" applyFont="1" applyFill="1" applyBorder="1" applyAlignment="1" applyProtection="1">
      <alignment horizontal="right"/>
      <protection locked="0"/>
    </xf>
    <xf numFmtId="49" fontId="46" fillId="20" borderId="36" xfId="3" applyNumberFormat="1" applyFont="1" applyFill="1" applyBorder="1" applyAlignment="1" applyProtection="1">
      <alignment horizontal="left"/>
      <protection locked="0"/>
    </xf>
    <xf numFmtId="49" fontId="46" fillId="20" borderId="40" xfId="3" applyNumberFormat="1" applyFont="1" applyFill="1" applyBorder="1" applyAlignment="1" applyProtection="1">
      <alignment horizontal="left" vertical="center" wrapText="1"/>
      <protection locked="0"/>
    </xf>
    <xf numFmtId="14" fontId="46" fillId="20" borderId="89" xfId="3" applyNumberFormat="1" applyFont="1" applyFill="1" applyBorder="1" applyAlignment="1" applyProtection="1">
      <alignment horizontal="center"/>
      <protection locked="0"/>
    </xf>
    <xf numFmtId="49" fontId="46" fillId="20" borderId="43" xfId="3" applyNumberFormat="1" applyFont="1" applyFill="1" applyBorder="1" applyAlignment="1" applyProtection="1">
      <alignment horizontal="left"/>
      <protection locked="0"/>
    </xf>
    <xf numFmtId="0" fontId="0" fillId="20" borderId="128" xfId="0" applyFont="1" applyFill="1" applyBorder="1"/>
    <xf numFmtId="0" fontId="0" fillId="20" borderId="95" xfId="0" applyFont="1" applyFill="1" applyBorder="1" applyAlignment="1" applyProtection="1">
      <alignment horizontal="center" vertical="center"/>
      <protection locked="0"/>
    </xf>
    <xf numFmtId="0" fontId="0" fillId="20" borderId="96" xfId="0" applyFont="1" applyFill="1" applyBorder="1" applyAlignment="1" applyProtection="1">
      <alignment horizontal="center" vertical="center"/>
      <protection locked="0"/>
    </xf>
    <xf numFmtId="0" fontId="0" fillId="20" borderId="97" xfId="0" applyFont="1" applyFill="1" applyBorder="1" applyAlignment="1" applyProtection="1">
      <alignment horizontal="center" vertical="center"/>
      <protection locked="0"/>
    </xf>
    <xf numFmtId="0" fontId="0" fillId="20" borderId="79" xfId="0" applyFont="1" applyFill="1" applyBorder="1" applyAlignment="1" applyProtection="1">
      <alignment horizontal="center" vertical="center"/>
      <protection locked="0"/>
    </xf>
    <xf numFmtId="0" fontId="0" fillId="20" borderId="80" xfId="0" applyFont="1" applyFill="1" applyBorder="1" applyAlignment="1" applyProtection="1">
      <alignment horizontal="center" vertical="center"/>
      <protection locked="0"/>
    </xf>
    <xf numFmtId="0" fontId="0" fillId="20" borderId="98" xfId="0" applyFont="1" applyFill="1" applyBorder="1" applyAlignment="1" applyProtection="1">
      <alignment horizontal="center" vertical="center"/>
      <protection locked="0"/>
    </xf>
    <xf numFmtId="0" fontId="0" fillId="20" borderId="98" xfId="0" applyFont="1" applyFill="1" applyBorder="1" applyAlignment="1" applyProtection="1">
      <alignment vertical="center"/>
      <protection locked="0"/>
    </xf>
    <xf numFmtId="0" fontId="0" fillId="20" borderId="81" xfId="0" applyFont="1" applyFill="1" applyBorder="1" applyAlignment="1" applyProtection="1">
      <alignment horizontal="center" vertical="center"/>
      <protection locked="0"/>
    </xf>
    <xf numFmtId="0" fontId="0" fillId="20" borderId="82" xfId="0" applyFont="1" applyFill="1" applyBorder="1" applyAlignment="1" applyProtection="1">
      <alignment horizontal="center" vertical="center"/>
      <protection locked="0"/>
    </xf>
    <xf numFmtId="0" fontId="0" fillId="20" borderId="99" xfId="0" applyFont="1" applyFill="1" applyBorder="1" applyAlignment="1" applyProtection="1">
      <alignment vertical="center"/>
      <protection locked="0"/>
    </xf>
    <xf numFmtId="0" fontId="36" fillId="20" borderId="73" xfId="0" applyFont="1" applyFill="1" applyBorder="1" applyAlignment="1" applyProtection="1">
      <alignment horizontal="center" vertical="center"/>
      <protection locked="0"/>
    </xf>
    <xf numFmtId="0" fontId="36" fillId="20" borderId="76" xfId="0" applyFont="1" applyFill="1" applyBorder="1" applyAlignment="1" applyProtection="1">
      <alignment horizontal="center" vertical="center"/>
      <protection locked="0"/>
    </xf>
    <xf numFmtId="0" fontId="35" fillId="20" borderId="46" xfId="0" applyFont="1" applyFill="1" applyBorder="1"/>
    <xf numFmtId="0" fontId="18" fillId="20" borderId="44" xfId="0" applyFont="1" applyFill="1" applyBorder="1"/>
    <xf numFmtId="0" fontId="43" fillId="20" borderId="0" xfId="0" applyFont="1" applyFill="1" applyBorder="1" applyProtection="1"/>
    <xf numFmtId="0" fontId="2" fillId="0" borderId="0" xfId="117" applyFont="1" applyAlignment="1">
      <alignment horizontal="justify" vertical="center"/>
    </xf>
    <xf numFmtId="0" fontId="43" fillId="0" borderId="0" xfId="117" applyFont="1"/>
    <xf numFmtId="0" fontId="39" fillId="0" borderId="0" xfId="117" applyFont="1" applyAlignment="1">
      <alignment horizontal="left" vertical="center"/>
    </xf>
    <xf numFmtId="0" fontId="2" fillId="0" borderId="0" xfId="117" applyFont="1" applyAlignment="1">
      <alignment horizontal="left" vertical="center" wrapText="1"/>
    </xf>
    <xf numFmtId="0" fontId="2" fillId="0" borderId="0" xfId="117" applyFont="1" applyAlignment="1">
      <alignment horizontal="left" vertical="center" wrapText="1" indent="1"/>
    </xf>
    <xf numFmtId="0" fontId="2" fillId="0" borderId="0" xfId="117" applyFont="1" applyAlignment="1">
      <alignment horizontal="justify" vertical="center" wrapText="1"/>
    </xf>
    <xf numFmtId="0" fontId="2" fillId="0" borderId="0" xfId="117" applyFont="1"/>
    <xf numFmtId="0" fontId="2" fillId="0" borderId="0" xfId="117" applyFont="1" applyAlignment="1">
      <alignment wrapText="1"/>
    </xf>
    <xf numFmtId="49" fontId="9" fillId="0" borderId="0" xfId="32" applyNumberFormat="1" applyFont="1" applyFill="1" applyAlignment="1" applyProtection="1">
      <alignment horizontal="left" vertical="top"/>
    </xf>
    <xf numFmtId="49" fontId="8" fillId="0" borderId="0" xfId="3" applyNumberFormat="1" applyFont="1" applyFill="1" applyAlignment="1" applyProtection="1">
      <alignment horizontal="left" vertical="top"/>
    </xf>
    <xf numFmtId="49" fontId="8" fillId="0" borderId="0" xfId="33" applyNumberFormat="1" applyFont="1" applyFill="1" applyAlignment="1" applyProtection="1">
      <alignment horizontal="left" vertical="top"/>
    </xf>
    <xf numFmtId="49" fontId="99" fillId="0" borderId="0" xfId="33" applyNumberFormat="1" applyFont="1" applyFill="1" applyAlignment="1" applyProtection="1">
      <alignment horizontal="right" vertical="top"/>
    </xf>
    <xf numFmtId="49" fontId="8" fillId="0" borderId="0" xfId="32" applyNumberFormat="1" applyFont="1" applyFill="1" applyAlignment="1" applyProtection="1">
      <alignment horizontal="left" vertical="top"/>
    </xf>
    <xf numFmtId="49" fontId="9" fillId="0" borderId="0" xfId="3" applyNumberFormat="1" applyFont="1" applyFill="1" applyAlignment="1" applyProtection="1">
      <alignment horizontal="left" vertical="top"/>
    </xf>
    <xf numFmtId="49" fontId="8" fillId="0" borderId="0" xfId="3" applyNumberFormat="1" applyFont="1" applyFill="1" applyAlignment="1" applyProtection="1">
      <alignment horizontal="left" vertical="top" indent="1"/>
    </xf>
    <xf numFmtId="49" fontId="8" fillId="0" borderId="0" xfId="3" applyNumberFormat="1" applyFont="1" applyFill="1" applyAlignment="1" applyProtection="1">
      <alignment horizontal="right" vertical="top"/>
    </xf>
    <xf numFmtId="0" fontId="43" fillId="0" borderId="0" xfId="117" applyFont="1" applyAlignment="1">
      <alignment wrapText="1"/>
    </xf>
    <xf numFmtId="0" fontId="46" fillId="20" borderId="83" xfId="3" applyFont="1" applyFill="1" applyBorder="1" applyAlignment="1" applyProtection="1">
      <alignment horizontal="left" vertical="center" wrapText="1"/>
      <protection locked="0"/>
    </xf>
    <xf numFmtId="0" fontId="46" fillId="20" borderId="87" xfId="3" applyFont="1" applyFill="1" applyBorder="1" applyAlignment="1" applyProtection="1">
      <alignment horizontal="left" vertical="center" wrapText="1"/>
      <protection locked="0"/>
    </xf>
    <xf numFmtId="14" fontId="46" fillId="20" borderId="41" xfId="3" applyNumberFormat="1" applyFont="1" applyFill="1" applyBorder="1" applyAlignment="1" applyProtection="1">
      <alignment horizontal="center"/>
      <protection locked="0"/>
    </xf>
    <xf numFmtId="14" fontId="46" fillId="20" borderId="42" xfId="3" applyNumberFormat="1" applyFont="1" applyFill="1" applyBorder="1" applyAlignment="1" applyProtection="1">
      <alignment horizontal="center"/>
      <protection locked="0"/>
    </xf>
    <xf numFmtId="0" fontId="52" fillId="0" borderId="61" xfId="3" applyFont="1" applyFill="1" applyBorder="1" applyAlignment="1" applyProtection="1">
      <alignment horizontal="left" vertical="center" wrapText="1"/>
      <protection locked="0"/>
    </xf>
    <xf numFmtId="0" fontId="62" fillId="0" borderId="61" xfId="0" applyFont="1" applyBorder="1" applyAlignment="1">
      <alignment horizontal="left" vertical="center" wrapText="1"/>
    </xf>
    <xf numFmtId="0" fontId="62" fillId="0" borderId="88" xfId="0" applyFont="1" applyBorder="1" applyAlignment="1">
      <alignment horizontal="left" vertical="center" wrapText="1"/>
    </xf>
    <xf numFmtId="49" fontId="46" fillId="20" borderId="134" xfId="7" applyNumberFormat="1" applyFont="1" applyFill="1" applyBorder="1" applyAlignment="1" applyProtection="1">
      <alignment horizontal="left" vertical="center" wrapText="1"/>
      <protection locked="0"/>
    </xf>
    <xf numFmtId="49" fontId="46" fillId="20" borderId="122" xfId="7" applyNumberFormat="1" applyFont="1" applyFill="1" applyBorder="1" applyAlignment="1" applyProtection="1">
      <alignment horizontal="left" vertical="center" wrapText="1"/>
      <protection locked="0"/>
    </xf>
    <xf numFmtId="49" fontId="46" fillId="20" borderId="133" xfId="7" applyNumberFormat="1" applyFont="1" applyFill="1" applyBorder="1" applyAlignment="1" applyProtection="1">
      <alignment horizontal="left" vertical="center" wrapText="1"/>
      <protection locked="0"/>
    </xf>
    <xf numFmtId="49" fontId="46" fillId="20" borderId="2" xfId="7" applyNumberFormat="1" applyFont="1" applyFill="1" applyBorder="1" applyAlignment="1" applyProtection="1">
      <alignment horizontal="left" vertical="center" wrapText="1"/>
      <protection locked="0"/>
    </xf>
    <xf numFmtId="0" fontId="46" fillId="20" borderId="2" xfId="3" applyFont="1" applyFill="1" applyBorder="1" applyAlignment="1" applyProtection="1">
      <alignment horizontal="left" vertical="center" wrapText="1"/>
      <protection locked="0"/>
    </xf>
    <xf numFmtId="0" fontId="45" fillId="0" borderId="22" xfId="3" applyFont="1" applyBorder="1" applyAlignment="1"/>
    <xf numFmtId="0" fontId="38" fillId="0" borderId="23" xfId="3" applyFont="1" applyBorder="1" applyAlignment="1"/>
    <xf numFmtId="0" fontId="38" fillId="0" borderId="24" xfId="3" applyFont="1" applyBorder="1" applyAlignment="1"/>
    <xf numFmtId="0" fontId="52" fillId="0" borderId="0" xfId="3" applyFont="1" applyBorder="1" applyAlignment="1">
      <alignment horizontal="left" vertical="top" wrapText="1"/>
    </xf>
    <xf numFmtId="0" fontId="62" fillId="0" borderId="0" xfId="0" applyFont="1" applyBorder="1" applyAlignment="1">
      <alignment horizontal="left" vertical="top" wrapText="1"/>
    </xf>
    <xf numFmtId="0" fontId="64" fillId="20" borderId="44" xfId="3" applyFont="1" applyFill="1" applyBorder="1" applyAlignment="1" applyProtection="1">
      <protection locked="0"/>
    </xf>
    <xf numFmtId="0" fontId="90" fillId="20" borderId="45" xfId="0" applyFont="1" applyFill="1" applyBorder="1" applyAlignment="1" applyProtection="1">
      <protection locked="0"/>
    </xf>
    <xf numFmtId="0" fontId="90" fillId="20" borderId="46" xfId="0" applyFont="1" applyFill="1" applyBorder="1" applyAlignment="1" applyProtection="1">
      <protection locked="0"/>
    </xf>
    <xf numFmtId="0" fontId="46" fillId="20" borderId="44" xfId="3" applyFont="1" applyFill="1" applyBorder="1" applyAlignment="1" applyProtection="1">
      <protection locked="0"/>
    </xf>
    <xf numFmtId="0" fontId="43" fillId="20" borderId="45" xfId="0" applyFont="1" applyFill="1" applyBorder="1" applyAlignment="1" applyProtection="1">
      <protection locked="0"/>
    </xf>
    <xf numFmtId="0" fontId="43" fillId="20" borderId="46" xfId="0" applyFont="1" applyFill="1" applyBorder="1" applyAlignment="1" applyProtection="1">
      <protection locked="0"/>
    </xf>
    <xf numFmtId="49" fontId="46" fillId="20" borderId="2" xfId="3" applyNumberFormat="1" applyFont="1" applyFill="1" applyBorder="1" applyAlignment="1" applyProtection="1">
      <alignment horizontal="left" vertical="center" wrapText="1"/>
      <protection locked="0"/>
    </xf>
    <xf numFmtId="49" fontId="46" fillId="20" borderId="40" xfId="3" applyNumberFormat="1" applyFont="1" applyFill="1" applyBorder="1" applyAlignment="1" applyProtection="1">
      <alignment horizontal="left" vertical="center" wrapText="1"/>
      <protection locked="0"/>
    </xf>
    <xf numFmtId="49" fontId="46" fillId="20" borderId="105" xfId="3" applyNumberFormat="1" applyFont="1" applyFill="1" applyBorder="1" applyAlignment="1" applyProtection="1">
      <alignment horizontal="left" wrapText="1"/>
      <protection locked="0"/>
    </xf>
    <xf numFmtId="49" fontId="46" fillId="20" borderId="106" xfId="3" applyNumberFormat="1" applyFont="1" applyFill="1" applyBorder="1" applyAlignment="1" applyProtection="1">
      <alignment horizontal="left" wrapText="1"/>
      <protection locked="0"/>
    </xf>
    <xf numFmtId="49" fontId="46" fillId="20" borderId="107" xfId="3" applyNumberFormat="1" applyFont="1" applyFill="1" applyBorder="1" applyAlignment="1" applyProtection="1">
      <alignment horizontal="left" wrapText="1"/>
      <protection locked="0"/>
    </xf>
    <xf numFmtId="49" fontId="46" fillId="20" borderId="14" xfId="3" applyNumberFormat="1" applyFont="1" applyFill="1" applyBorder="1" applyAlignment="1" applyProtection="1">
      <alignment horizontal="left" vertical="center" wrapText="1"/>
      <protection locked="0"/>
    </xf>
    <xf numFmtId="49" fontId="46" fillId="20" borderId="25" xfId="3" applyNumberFormat="1" applyFont="1" applyFill="1" applyBorder="1" applyAlignment="1" applyProtection="1">
      <alignment horizontal="left" vertical="center" wrapText="1"/>
      <protection locked="0"/>
    </xf>
    <xf numFmtId="49" fontId="46" fillId="20" borderId="26" xfId="3" applyNumberFormat="1" applyFont="1" applyFill="1" applyBorder="1" applyAlignment="1" applyProtection="1">
      <alignment horizontal="left" vertical="center" wrapText="1"/>
      <protection locked="0"/>
    </xf>
    <xf numFmtId="49" fontId="46" fillId="20" borderId="17" xfId="3" applyNumberFormat="1" applyFont="1" applyFill="1" applyBorder="1" applyAlignment="1" applyProtection="1">
      <alignment horizontal="left" vertical="center" wrapText="1"/>
      <protection locked="0"/>
    </xf>
    <xf numFmtId="49" fontId="46" fillId="20" borderId="1" xfId="3" applyNumberFormat="1" applyFont="1" applyFill="1" applyBorder="1" applyAlignment="1" applyProtection="1">
      <alignment horizontal="left" vertical="center" wrapText="1"/>
      <protection locked="0"/>
    </xf>
    <xf numFmtId="49" fontId="46" fillId="20" borderId="13" xfId="3" applyNumberFormat="1" applyFont="1" applyFill="1" applyBorder="1" applyAlignment="1" applyProtection="1">
      <alignment horizontal="left" vertical="center" wrapText="1"/>
      <protection locked="0"/>
    </xf>
    <xf numFmtId="49" fontId="46" fillId="20" borderId="27" xfId="3" applyNumberFormat="1" applyFont="1" applyFill="1" applyBorder="1" applyAlignment="1" applyProtection="1">
      <alignment horizontal="left" vertical="center" wrapText="1"/>
      <protection locked="0"/>
    </xf>
    <xf numFmtId="49" fontId="46" fillId="20" borderId="28" xfId="3" applyNumberFormat="1" applyFont="1" applyFill="1" applyBorder="1" applyAlignment="1" applyProtection="1">
      <alignment horizontal="left" vertical="center" wrapText="1"/>
      <protection locked="0"/>
    </xf>
    <xf numFmtId="49" fontId="46" fillId="20" borderId="29" xfId="3" applyNumberFormat="1" applyFont="1" applyFill="1" applyBorder="1" applyAlignment="1" applyProtection="1">
      <alignment horizontal="left" vertical="center" wrapText="1"/>
      <protection locked="0"/>
    </xf>
    <xf numFmtId="49" fontId="46" fillId="20" borderId="30" xfId="3" applyNumberFormat="1" applyFont="1" applyFill="1" applyBorder="1" applyAlignment="1" applyProtection="1">
      <alignment horizontal="left" vertical="center" wrapText="1"/>
      <protection locked="0"/>
    </xf>
    <xf numFmtId="49" fontId="46" fillId="20" borderId="31" xfId="3" applyNumberFormat="1" applyFont="1" applyFill="1" applyBorder="1" applyAlignment="1" applyProtection="1">
      <alignment horizontal="left" vertical="center" wrapText="1"/>
      <protection locked="0"/>
    </xf>
    <xf numFmtId="49" fontId="46" fillId="20" borderId="32" xfId="3" applyNumberFormat="1" applyFont="1" applyFill="1" applyBorder="1" applyAlignment="1" applyProtection="1">
      <alignment horizontal="left" vertical="center" wrapText="1"/>
      <protection locked="0"/>
    </xf>
    <xf numFmtId="0" fontId="8" fillId="0" borderId="33" xfId="3" applyFont="1" applyBorder="1" applyAlignment="1"/>
    <xf numFmtId="0" fontId="8" fillId="0" borderId="34" xfId="3" applyFont="1" applyBorder="1" applyAlignment="1"/>
    <xf numFmtId="0" fontId="8" fillId="0" borderId="35" xfId="3" applyFont="1" applyBorder="1" applyAlignment="1"/>
    <xf numFmtId="49" fontId="46" fillId="20" borderId="41" xfId="3" applyNumberFormat="1" applyFont="1" applyFill="1" applyBorder="1" applyAlignment="1" applyProtection="1">
      <alignment horizontal="left"/>
      <protection locked="0"/>
    </xf>
    <xf numFmtId="49" fontId="46" fillId="20" borderId="108" xfId="3" applyNumberFormat="1" applyFont="1" applyFill="1" applyBorder="1" applyAlignment="1" applyProtection="1">
      <alignment horizontal="left"/>
      <protection locked="0"/>
    </xf>
    <xf numFmtId="49" fontId="46" fillId="20" borderId="42" xfId="3" applyNumberFormat="1" applyFont="1" applyFill="1" applyBorder="1" applyAlignment="1" applyProtection="1">
      <alignment horizontal="left"/>
      <protection locked="0"/>
    </xf>
    <xf numFmtId="0" fontId="8" fillId="0" borderId="38" xfId="3" applyFont="1" applyBorder="1" applyAlignment="1"/>
    <xf numFmtId="0" fontId="8" fillId="0" borderId="39" xfId="3" applyFont="1" applyBorder="1" applyAlignment="1"/>
    <xf numFmtId="0" fontId="0" fillId="0" borderId="16" xfId="0" applyFont="1" applyBorder="1" applyAlignment="1">
      <alignment horizontal="left" vertical="center" wrapText="1"/>
    </xf>
    <xf numFmtId="0" fontId="0" fillId="0" borderId="0" xfId="0" applyFont="1" applyBorder="1" applyAlignment="1">
      <alignment horizontal="left" vertical="center" wrapText="1"/>
    </xf>
    <xf numFmtId="0" fontId="53" fillId="0" borderId="16" xfId="0" applyFont="1" applyBorder="1" applyAlignment="1">
      <alignment horizontal="left" vertical="top" wrapText="1"/>
    </xf>
    <xf numFmtId="0" fontId="53" fillId="0" borderId="0" xfId="0" applyFont="1" applyBorder="1" applyAlignment="1">
      <alignment horizontal="left" vertical="top" wrapText="1"/>
    </xf>
    <xf numFmtId="0" fontId="0" fillId="0" borderId="60" xfId="0" applyFont="1" applyBorder="1" applyAlignment="1">
      <alignment horizontal="center" vertical="center" wrapText="1"/>
    </xf>
    <xf numFmtId="0" fontId="0" fillId="0" borderId="61" xfId="0" applyFont="1" applyBorder="1" applyAlignment="1">
      <alignment horizontal="center" vertical="center" wrapText="1"/>
    </xf>
    <xf numFmtId="0" fontId="0" fillId="0" borderId="62"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8" xfId="0" applyFont="1" applyBorder="1" applyAlignment="1">
      <alignment horizontal="center" vertical="center" wrapText="1"/>
    </xf>
    <xf numFmtId="0" fontId="36" fillId="20" borderId="66" xfId="0" applyFont="1" applyFill="1" applyBorder="1" applyAlignment="1" applyProtection="1">
      <alignment vertical="center"/>
      <protection locked="0"/>
    </xf>
    <xf numFmtId="0" fontId="36" fillId="20" borderId="67" xfId="0" applyFont="1" applyFill="1" applyBorder="1" applyAlignment="1" applyProtection="1">
      <alignment vertical="center"/>
      <protection locked="0"/>
    </xf>
    <xf numFmtId="0" fontId="36" fillId="20" borderId="68" xfId="0" applyFont="1" applyFill="1" applyBorder="1" applyAlignment="1" applyProtection="1">
      <alignment vertical="center"/>
      <protection locked="0"/>
    </xf>
    <xf numFmtId="0" fontId="36" fillId="0" borderId="60" xfId="0" applyFont="1" applyBorder="1" applyAlignment="1">
      <alignment horizontal="center" vertical="center" wrapText="1"/>
    </xf>
    <xf numFmtId="0" fontId="36" fillId="0" borderId="61" xfId="0" applyFont="1" applyBorder="1" applyAlignment="1">
      <alignment horizontal="center" vertical="center" wrapText="1"/>
    </xf>
    <xf numFmtId="0" fontId="36" fillId="0" borderId="62" xfId="0" applyFont="1" applyBorder="1" applyAlignment="1">
      <alignment horizontal="center" vertical="center" wrapText="1"/>
    </xf>
    <xf numFmtId="0" fontId="36" fillId="0" borderId="17"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18" xfId="0" applyFont="1" applyBorder="1" applyAlignment="1">
      <alignment horizontal="center" vertical="center" wrapText="1"/>
    </xf>
    <xf numFmtId="0" fontId="36" fillId="0" borderId="63" xfId="0" applyFont="1" applyBorder="1" applyAlignment="1"/>
    <xf numFmtId="0" fontId="36" fillId="0" borderId="64" xfId="0" applyFont="1" applyBorder="1" applyAlignment="1"/>
    <xf numFmtId="0" fontId="36" fillId="0" borderId="65" xfId="0" applyFont="1" applyBorder="1" applyAlignment="1"/>
    <xf numFmtId="0" fontId="36" fillId="0" borderId="66" xfId="0" applyFont="1" applyBorder="1" applyAlignment="1"/>
    <xf numFmtId="0" fontId="36" fillId="0" borderId="67" xfId="0" applyFont="1" applyBorder="1" applyAlignment="1"/>
    <xf numFmtId="0" fontId="36" fillId="0" borderId="68" xfId="0" applyFont="1" applyBorder="1" applyAlignment="1"/>
    <xf numFmtId="0" fontId="36" fillId="20" borderId="63" xfId="0" applyFont="1" applyFill="1" applyBorder="1" applyAlignment="1" applyProtection="1">
      <alignment vertical="center"/>
      <protection locked="0"/>
    </xf>
    <xf numFmtId="0" fontId="36" fillId="20" borderId="64" xfId="0" applyFont="1" applyFill="1" applyBorder="1" applyAlignment="1" applyProtection="1">
      <alignment vertical="center"/>
      <protection locked="0"/>
    </xf>
    <xf numFmtId="0" fontId="36" fillId="20" borderId="65" xfId="0" applyFont="1" applyFill="1" applyBorder="1" applyAlignment="1" applyProtection="1">
      <alignment vertical="center"/>
      <protection locked="0"/>
    </xf>
    <xf numFmtId="0" fontId="36" fillId="0" borderId="123" xfId="0" applyNumberFormat="1" applyFont="1" applyBorder="1" applyAlignment="1">
      <alignment horizontal="right"/>
    </xf>
    <xf numFmtId="0" fontId="36" fillId="0" borderId="122" xfId="0" applyNumberFormat="1" applyFont="1" applyBorder="1" applyAlignment="1">
      <alignment horizontal="right"/>
    </xf>
    <xf numFmtId="0" fontId="36" fillId="0" borderId="132" xfId="0" applyNumberFormat="1" applyFont="1" applyBorder="1" applyAlignment="1">
      <alignment horizontal="right"/>
    </xf>
    <xf numFmtId="0" fontId="3" fillId="0" borderId="123" xfId="0" applyFont="1" applyFill="1" applyBorder="1" applyAlignment="1"/>
    <xf numFmtId="0" fontId="0" fillId="0" borderId="122" xfId="0" applyFont="1" applyFill="1" applyBorder="1" applyAlignment="1"/>
    <xf numFmtId="0" fontId="0" fillId="0" borderId="132" xfId="0" applyFont="1" applyFill="1" applyBorder="1" applyAlignment="1"/>
    <xf numFmtId="0" fontId="36" fillId="20" borderId="123" xfId="0" applyFont="1" applyFill="1" applyBorder="1" applyAlignment="1" applyProtection="1">
      <protection locked="0"/>
    </xf>
    <xf numFmtId="0" fontId="36" fillId="20" borderId="122" xfId="0" applyFont="1" applyFill="1" applyBorder="1" applyAlignment="1" applyProtection="1">
      <protection locked="0"/>
    </xf>
    <xf numFmtId="0" fontId="36" fillId="20" borderId="132" xfId="0" applyFont="1" applyFill="1" applyBorder="1" applyAlignment="1" applyProtection="1">
      <protection locked="0"/>
    </xf>
    <xf numFmtId="0" fontId="36" fillId="20" borderId="123" xfId="0" applyFont="1" applyFill="1" applyBorder="1" applyAlignment="1" applyProtection="1">
      <alignment horizontal="center" vertical="center"/>
    </xf>
    <xf numFmtId="0" fontId="36" fillId="20" borderId="122" xfId="0" applyFont="1" applyFill="1" applyBorder="1" applyAlignment="1" applyProtection="1">
      <alignment horizontal="center" vertical="center"/>
    </xf>
    <xf numFmtId="0" fontId="36" fillId="20" borderId="132" xfId="0" applyFont="1" applyFill="1" applyBorder="1" applyAlignment="1" applyProtection="1">
      <alignment horizontal="center" vertical="center"/>
    </xf>
    <xf numFmtId="0" fontId="36" fillId="20" borderId="77" xfId="0" applyFont="1" applyFill="1" applyBorder="1" applyAlignment="1" applyProtection="1">
      <alignment horizontal="left" vertical="center"/>
      <protection locked="0"/>
    </xf>
    <xf numFmtId="0" fontId="36" fillId="20" borderId="76" xfId="0" applyFont="1" applyFill="1" applyBorder="1" applyAlignment="1" applyProtection="1">
      <alignment vertical="center"/>
      <protection locked="0"/>
    </xf>
    <xf numFmtId="0" fontId="36" fillId="20" borderId="77" xfId="0" applyFont="1" applyFill="1" applyBorder="1" applyAlignment="1" applyProtection="1">
      <alignment vertical="center"/>
      <protection locked="0"/>
    </xf>
    <xf numFmtId="0" fontId="36" fillId="20" borderId="78" xfId="0" applyFont="1" applyFill="1" applyBorder="1" applyAlignment="1" applyProtection="1">
      <alignment vertical="center"/>
      <protection locked="0"/>
    </xf>
    <xf numFmtId="0" fontId="36" fillId="0" borderId="60" xfId="0" applyFont="1" applyBorder="1" applyAlignment="1" applyProtection="1">
      <alignment horizontal="center" vertical="top" wrapText="1"/>
    </xf>
    <xf numFmtId="0" fontId="36" fillId="0" borderId="61" xfId="0" applyFont="1" applyBorder="1" applyAlignment="1" applyProtection="1">
      <alignment horizontal="center" vertical="top" wrapText="1"/>
    </xf>
    <xf numFmtId="0" fontId="36" fillId="0" borderId="62" xfId="0" applyFont="1" applyBorder="1" applyAlignment="1" applyProtection="1">
      <alignment horizontal="center" vertical="top" wrapText="1"/>
    </xf>
    <xf numFmtId="0" fontId="36" fillId="0" borderId="16" xfId="0" applyFont="1" applyBorder="1" applyAlignment="1" applyProtection="1">
      <alignment horizontal="center" vertical="top" wrapText="1"/>
    </xf>
    <xf numFmtId="0" fontId="36" fillId="0" borderId="0" xfId="0" applyFont="1" applyBorder="1" applyAlignment="1" applyProtection="1">
      <alignment horizontal="center" vertical="top" wrapText="1"/>
    </xf>
    <xf numFmtId="0" fontId="36" fillId="0" borderId="11" xfId="0" applyFont="1" applyBorder="1" applyAlignment="1" applyProtection="1">
      <alignment horizontal="center" vertical="top" wrapText="1"/>
    </xf>
    <xf numFmtId="0" fontId="36" fillId="0" borderId="74" xfId="0" applyFont="1" applyBorder="1" applyAlignment="1" applyProtection="1">
      <alignment horizontal="left" vertical="center"/>
    </xf>
    <xf numFmtId="0" fontId="36" fillId="0" borderId="73" xfId="0" applyFont="1" applyBorder="1" applyAlignment="1" applyProtection="1">
      <alignment vertical="center"/>
    </xf>
    <xf numFmtId="0" fontId="36" fillId="0" borderId="74" xfId="0" applyFont="1" applyBorder="1" applyAlignment="1" applyProtection="1">
      <alignment vertical="center"/>
    </xf>
    <xf numFmtId="0" fontId="36" fillId="0" borderId="75" xfId="0" applyFont="1" applyBorder="1" applyAlignment="1" applyProtection="1">
      <alignment vertical="center"/>
    </xf>
    <xf numFmtId="0" fontId="0" fillId="0" borderId="0" xfId="0" applyFont="1" applyBorder="1" applyAlignment="1" applyProtection="1">
      <alignment horizontal="left"/>
    </xf>
    <xf numFmtId="0" fontId="36" fillId="0" borderId="92" xfId="0" applyFont="1" applyBorder="1" applyAlignment="1" applyProtection="1">
      <alignment horizontal="left" vertical="center"/>
    </xf>
    <xf numFmtId="0" fontId="36" fillId="0" borderId="74" xfId="0" applyFont="1" applyBorder="1" applyAlignment="1" applyProtection="1">
      <alignment horizontal="left" vertical="center" wrapText="1"/>
    </xf>
    <xf numFmtId="0" fontId="36" fillId="0" borderId="93" xfId="0" applyFont="1" applyBorder="1" applyAlignment="1" applyProtection="1">
      <alignment vertical="center"/>
    </xf>
    <xf numFmtId="0" fontId="36" fillId="0" borderId="92" xfId="0" applyFont="1" applyBorder="1" applyAlignment="1" applyProtection="1">
      <alignment vertical="center"/>
    </xf>
    <xf numFmtId="0" fontId="36" fillId="0" borderId="94" xfId="0" applyFont="1" applyBorder="1" applyAlignment="1" applyProtection="1">
      <alignment vertical="center"/>
    </xf>
    <xf numFmtId="0" fontId="36" fillId="20" borderId="74" xfId="0" applyFont="1" applyFill="1" applyBorder="1" applyAlignment="1" applyProtection="1">
      <alignment horizontal="left" vertical="center"/>
      <protection locked="0"/>
    </xf>
    <xf numFmtId="0" fontId="36" fillId="20" borderId="73" xfId="0" applyFont="1" applyFill="1" applyBorder="1" applyAlignment="1" applyProtection="1">
      <alignment vertical="center"/>
      <protection locked="0"/>
    </xf>
    <xf numFmtId="0" fontId="36" fillId="20" borderId="74" xfId="0" applyFont="1" applyFill="1" applyBorder="1" applyAlignment="1" applyProtection="1">
      <alignment vertical="center"/>
      <protection locked="0"/>
    </xf>
    <xf numFmtId="0" fontId="36" fillId="20" borderId="75" xfId="0" applyFont="1" applyFill="1" applyBorder="1" applyAlignment="1" applyProtection="1">
      <alignment vertical="center"/>
      <protection locked="0"/>
    </xf>
    <xf numFmtId="0" fontId="36" fillId="0" borderId="60" xfId="0" applyFont="1" applyBorder="1" applyAlignment="1" applyProtection="1">
      <alignment horizontal="center" vertical="center" wrapText="1"/>
    </xf>
    <xf numFmtId="0" fontId="36" fillId="0" borderId="61" xfId="0" applyFont="1" applyBorder="1" applyAlignment="1" applyProtection="1">
      <alignment horizontal="center" vertical="center" wrapText="1"/>
    </xf>
    <xf numFmtId="0" fontId="36" fillId="0" borderId="88" xfId="0" applyFont="1" applyBorder="1" applyAlignment="1" applyProtection="1">
      <alignment horizontal="center" vertical="center" wrapText="1"/>
    </xf>
    <xf numFmtId="0" fontId="36" fillId="0" borderId="16" xfId="0" applyFont="1" applyBorder="1" applyAlignment="1" applyProtection="1">
      <alignment horizontal="center" vertical="center" wrapText="1"/>
    </xf>
    <xf numFmtId="0" fontId="36" fillId="0" borderId="0" xfId="0" applyFont="1" applyBorder="1" applyAlignment="1" applyProtection="1">
      <alignment horizontal="center" vertical="center" wrapText="1"/>
    </xf>
    <xf numFmtId="0" fontId="36" fillId="0" borderId="6" xfId="0" applyFont="1" applyBorder="1" applyAlignment="1" applyProtection="1">
      <alignment horizontal="center" vertical="center" wrapText="1"/>
    </xf>
    <xf numFmtId="0" fontId="0" fillId="0" borderId="16" xfId="0" applyFont="1" applyBorder="1" applyAlignment="1" applyProtection="1">
      <alignment horizontal="center" textRotation="90"/>
    </xf>
    <xf numFmtId="0" fontId="0" fillId="0" borderId="17" xfId="0" applyFont="1" applyBorder="1" applyAlignment="1" applyProtection="1">
      <alignment horizontal="center" textRotation="90"/>
    </xf>
    <xf numFmtId="0" fontId="4" fillId="0" borderId="69" xfId="0" applyFont="1" applyBorder="1" applyAlignment="1" applyProtection="1">
      <alignment horizontal="center" textRotation="90" wrapText="1"/>
    </xf>
    <xf numFmtId="0" fontId="4" fillId="0" borderId="71" xfId="0" applyFont="1" applyBorder="1" applyAlignment="1" applyProtection="1">
      <alignment horizontal="center" textRotation="90" wrapText="1"/>
    </xf>
    <xf numFmtId="0" fontId="4" fillId="0" borderId="70" xfId="0" applyFont="1" applyBorder="1" applyAlignment="1" applyProtection="1">
      <alignment horizontal="center" textRotation="90" wrapText="1"/>
    </xf>
    <xf numFmtId="0" fontId="4" fillId="0" borderId="72" xfId="0" applyFont="1" applyBorder="1" applyAlignment="1" applyProtection="1">
      <alignment horizontal="center" textRotation="90" wrapText="1"/>
    </xf>
    <xf numFmtId="0" fontId="4" fillId="0" borderId="90" xfId="0" applyFont="1" applyBorder="1" applyAlignment="1" applyProtection="1">
      <alignment horizontal="center" textRotation="90" wrapText="1"/>
    </xf>
    <xf numFmtId="0" fontId="4" fillId="0" borderId="91" xfId="0" applyFont="1" applyBorder="1" applyAlignment="1" applyProtection="1">
      <alignment horizontal="center" textRotation="90" wrapText="1"/>
    </xf>
    <xf numFmtId="0" fontId="35" fillId="0" borderId="44" xfId="0" applyNumberFormat="1" applyFont="1" applyBorder="1" applyAlignment="1">
      <alignment horizontal="right"/>
    </xf>
    <xf numFmtId="0" fontId="36" fillId="0" borderId="45" xfId="0" applyNumberFormat="1" applyFont="1" applyBorder="1" applyAlignment="1">
      <alignment horizontal="right"/>
    </xf>
    <xf numFmtId="0" fontId="3" fillId="0" borderId="44" xfId="0" applyFont="1" applyBorder="1" applyAlignment="1"/>
    <xf numFmtId="0" fontId="0" fillId="0" borderId="45" xfId="0" applyBorder="1" applyAlignment="1"/>
    <xf numFmtId="0" fontId="0" fillId="0" borderId="46" xfId="0" applyBorder="1" applyAlignment="1"/>
    <xf numFmtId="0" fontId="36" fillId="20" borderId="44" xfId="0" applyFont="1" applyFill="1" applyBorder="1" applyAlignment="1">
      <alignment horizontal="center"/>
    </xf>
    <xf numFmtId="0" fontId="0" fillId="20" borderId="45" xfId="0" applyFill="1" applyBorder="1" applyAlignment="1">
      <alignment horizontal="center"/>
    </xf>
    <xf numFmtId="0" fontId="0" fillId="20" borderId="46" xfId="0" applyFill="1" applyBorder="1" applyAlignment="1">
      <alignment horizontal="center"/>
    </xf>
    <xf numFmtId="0" fontId="35" fillId="0" borderId="44" xfId="0" applyNumberFormat="1" applyFont="1" applyBorder="1" applyAlignment="1" applyProtection="1">
      <alignment horizontal="right"/>
    </xf>
    <xf numFmtId="0" fontId="36" fillId="0" borderId="45" xfId="0" applyNumberFormat="1" applyFont="1" applyBorder="1" applyAlignment="1" applyProtection="1">
      <alignment horizontal="right"/>
    </xf>
    <xf numFmtId="0" fontId="3" fillId="0" borderId="44" xfId="0" applyFont="1" applyBorder="1" applyAlignment="1" applyProtection="1"/>
    <xf numFmtId="0" fontId="0" fillId="0" borderId="45" xfId="0" applyBorder="1" applyAlignment="1" applyProtection="1"/>
    <xf numFmtId="0" fontId="0" fillId="0" borderId="46" xfId="0" applyBorder="1" applyAlignment="1" applyProtection="1"/>
    <xf numFmtId="0" fontId="36" fillId="0" borderId="16" xfId="0" applyFont="1" applyFill="1" applyBorder="1" applyAlignment="1" applyProtection="1">
      <alignment horizontal="center"/>
    </xf>
    <xf numFmtId="0" fontId="0" fillId="0" borderId="0" xfId="0" applyBorder="1" applyAlignment="1" applyProtection="1">
      <alignment horizontal="center"/>
    </xf>
    <xf numFmtId="0" fontId="0" fillId="0" borderId="11" xfId="0" applyBorder="1" applyAlignment="1" applyProtection="1">
      <alignment horizontal="center"/>
    </xf>
    <xf numFmtId="0" fontId="0" fillId="20" borderId="1" xfId="0" applyFill="1" applyBorder="1" applyAlignment="1" applyProtection="1">
      <protection locked="0"/>
    </xf>
    <xf numFmtId="0" fontId="4" fillId="0" borderId="61" xfId="0" applyFont="1" applyBorder="1" applyAlignment="1" applyProtection="1">
      <alignment vertical="top" wrapText="1"/>
    </xf>
    <xf numFmtId="0" fontId="0" fillId="0" borderId="61" xfId="0" applyBorder="1" applyAlignment="1" applyProtection="1">
      <alignment wrapText="1"/>
    </xf>
    <xf numFmtId="14" fontId="0" fillId="20" borderId="1" xfId="1" applyNumberFormat="1" applyFont="1" applyFill="1" applyBorder="1" applyAlignment="1" applyProtection="1"/>
    <xf numFmtId="0" fontId="0" fillId="20" borderId="1" xfId="0" applyFill="1" applyBorder="1" applyAlignment="1" applyProtection="1"/>
    <xf numFmtId="0" fontId="0" fillId="20" borderId="17" xfId="0" applyFill="1" applyBorder="1" applyAlignment="1" applyProtection="1">
      <alignment wrapText="1"/>
      <protection locked="0"/>
    </xf>
    <xf numFmtId="0" fontId="0" fillId="20" borderId="1" xfId="0" applyFill="1" applyBorder="1" applyAlignment="1" applyProtection="1">
      <alignment wrapText="1"/>
      <protection locked="0"/>
    </xf>
    <xf numFmtId="0" fontId="4" fillId="0" borderId="0" xfId="0" applyFont="1" applyBorder="1" applyAlignment="1" applyProtection="1">
      <alignment horizontal="left" vertical="top" wrapText="1"/>
    </xf>
    <xf numFmtId="0" fontId="0" fillId="0" borderId="0" xfId="0" applyAlignment="1" applyProtection="1"/>
    <xf numFmtId="0" fontId="0" fillId="20" borderId="0" xfId="0" applyFont="1" applyFill="1" applyBorder="1" applyAlignment="1" applyProtection="1">
      <alignment wrapText="1"/>
      <protection locked="0"/>
    </xf>
    <xf numFmtId="0" fontId="0" fillId="20" borderId="1" xfId="0" applyFont="1" applyFill="1" applyBorder="1" applyAlignment="1" applyProtection="1">
      <alignment wrapText="1"/>
      <protection locked="0"/>
    </xf>
    <xf numFmtId="14" fontId="0" fillId="20" borderId="1" xfId="0" applyNumberFormat="1" applyFill="1" applyBorder="1" applyAlignment="1" applyProtection="1"/>
    <xf numFmtId="0" fontId="0" fillId="3" borderId="10" xfId="0" applyFill="1" applyBorder="1" applyAlignment="1">
      <alignment horizontal="center" vertical="center" wrapText="1"/>
    </xf>
    <xf numFmtId="0" fontId="59" fillId="0" borderId="0" xfId="0" applyFont="1" applyBorder="1" applyAlignment="1">
      <alignment horizontal="left" vertical="top" wrapText="1"/>
    </xf>
    <xf numFmtId="0" fontId="58" fillId="0" borderId="0" xfId="0" applyFont="1" applyBorder="1" applyAlignment="1">
      <alignment horizontal="left" vertical="top" wrapText="1"/>
    </xf>
    <xf numFmtId="0" fontId="8" fillId="20" borderId="134" xfId="0" applyFont="1" applyFill="1" applyBorder="1" applyAlignment="1" applyProtection="1">
      <protection locked="0"/>
    </xf>
    <xf numFmtId="0" fontId="0" fillId="20" borderId="138" xfId="0" applyFill="1" applyBorder="1" applyAlignment="1" applyProtection="1">
      <protection locked="0"/>
    </xf>
    <xf numFmtId="49" fontId="8" fillId="20" borderId="136" xfId="0" applyNumberFormat="1" applyFont="1" applyFill="1" applyBorder="1" applyAlignment="1" applyProtection="1">
      <alignment horizontal="left"/>
      <protection locked="0"/>
    </xf>
    <xf numFmtId="0" fontId="10" fillId="0" borderId="41" xfId="0" applyNumberFormat="1" applyFont="1" applyBorder="1" applyAlignment="1">
      <alignment horizontal="right"/>
    </xf>
    <xf numFmtId="0" fontId="38" fillId="0" borderId="42" xfId="0" applyFont="1" applyBorder="1" applyAlignment="1">
      <alignment horizontal="right"/>
    </xf>
    <xf numFmtId="0" fontId="69" fillId="0" borderId="0" xfId="0" applyFont="1" applyBorder="1" applyAlignment="1" applyProtection="1">
      <alignment horizontal="left" vertical="top" wrapText="1"/>
    </xf>
    <xf numFmtId="0" fontId="69" fillId="0" borderId="11" xfId="0" applyFont="1" applyBorder="1" applyAlignment="1" applyProtection="1">
      <alignment horizontal="left" vertical="top" wrapText="1"/>
    </xf>
    <xf numFmtId="49" fontId="8" fillId="20" borderId="134" xfId="0" applyNumberFormat="1" applyFont="1" applyFill="1" applyBorder="1" applyAlignment="1" applyProtection="1">
      <protection locked="0"/>
    </xf>
    <xf numFmtId="0" fontId="0" fillId="20" borderId="135" xfId="0" applyFill="1" applyBorder="1" applyAlignment="1" applyProtection="1">
      <protection locked="0"/>
    </xf>
    <xf numFmtId="0" fontId="8" fillId="0" borderId="0" xfId="0" applyFont="1" applyBorder="1" applyAlignment="1" applyProtection="1">
      <alignment wrapText="1"/>
    </xf>
    <xf numFmtId="0" fontId="0" fillId="0" borderId="0" xfId="0" applyBorder="1" applyAlignment="1">
      <alignment wrapText="1"/>
    </xf>
    <xf numFmtId="0" fontId="6" fillId="20" borderId="134" xfId="3" applyFill="1" applyBorder="1" applyAlignment="1" applyProtection="1">
      <protection locked="0"/>
    </xf>
    <xf numFmtId="0" fontId="0" fillId="20" borderId="133" xfId="0" applyFill="1" applyBorder="1" applyAlignment="1" applyProtection="1">
      <protection locked="0"/>
    </xf>
    <xf numFmtId="0" fontId="35" fillId="0" borderId="41" xfId="0" applyNumberFormat="1" applyFont="1" applyBorder="1" applyAlignment="1" applyProtection="1">
      <alignment horizontal="right"/>
    </xf>
    <xf numFmtId="0" fontId="0" fillId="0" borderId="103" xfId="0" applyBorder="1" applyAlignment="1" applyProtection="1"/>
    <xf numFmtId="44" fontId="8" fillId="20" borderId="83" xfId="0" applyNumberFormat="1" applyFont="1" applyFill="1" applyBorder="1" applyAlignment="1" applyProtection="1">
      <alignment horizontal="right" vertical="center"/>
      <protection locked="0"/>
    </xf>
    <xf numFmtId="44" fontId="0" fillId="20" borderId="83" xfId="0" applyNumberFormat="1" applyFill="1" applyBorder="1" applyAlignment="1" applyProtection="1">
      <alignment horizontal="right" vertical="center"/>
      <protection locked="0"/>
    </xf>
    <xf numFmtId="0" fontId="51" fillId="0" borderId="0" xfId="0" applyFont="1" applyBorder="1" applyAlignment="1" applyProtection="1">
      <alignment horizontal="left" wrapText="1"/>
    </xf>
    <xf numFmtId="44" fontId="8" fillId="0" borderId="83" xfId="0" applyNumberFormat="1" applyFont="1" applyFill="1" applyBorder="1" applyAlignment="1" applyProtection="1">
      <alignment horizontal="right" vertical="center"/>
    </xf>
    <xf numFmtId="44" fontId="0" fillId="0" borderId="83" xfId="0" applyNumberFormat="1" applyBorder="1" applyAlignment="1" applyProtection="1">
      <alignment horizontal="right" vertical="center"/>
    </xf>
    <xf numFmtId="49" fontId="46" fillId="0" borderId="0" xfId="0" applyNumberFormat="1" applyFont="1" applyBorder="1" applyAlignment="1" applyProtection="1">
      <alignment horizontal="center" vertical="center"/>
    </xf>
    <xf numFmtId="49" fontId="43" fillId="0" borderId="0" xfId="0" applyNumberFormat="1" applyFont="1" applyAlignment="1" applyProtection="1">
      <alignment horizontal="center" vertical="center"/>
    </xf>
    <xf numFmtId="0" fontId="46" fillId="20" borderId="83" xfId="0" applyFont="1" applyFill="1" applyBorder="1" applyAlignment="1" applyProtection="1">
      <alignment horizontal="left" vertical="center" wrapText="1"/>
      <protection locked="0"/>
    </xf>
    <xf numFmtId="0" fontId="43" fillId="20" borderId="83" xfId="0" applyFont="1" applyFill="1" applyBorder="1" applyAlignment="1" applyProtection="1">
      <alignment horizontal="left" vertical="center" wrapText="1"/>
      <protection locked="0"/>
    </xf>
    <xf numFmtId="0" fontId="10" fillId="0" borderId="41" xfId="0" applyNumberFormat="1" applyFont="1" applyBorder="1" applyAlignment="1" applyProtection="1">
      <alignment horizontal="right"/>
    </xf>
    <xf numFmtId="0" fontId="10" fillId="0" borderId="42" xfId="0" applyNumberFormat="1" applyFont="1" applyBorder="1" applyAlignment="1" applyProtection="1">
      <alignment horizontal="right"/>
    </xf>
    <xf numFmtId="0" fontId="44" fillId="0" borderId="0" xfId="0" applyFont="1" applyBorder="1" applyAlignment="1" applyProtection="1">
      <alignment horizontal="left" vertical="center"/>
    </xf>
    <xf numFmtId="0" fontId="3" fillId="0" borderId="0" xfId="0" applyFont="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0" xfId="0" applyFont="1" applyAlignment="1" applyProtection="1">
      <alignment horizontal="center" vertical="center" wrapText="1"/>
    </xf>
    <xf numFmtId="0" fontId="47" fillId="0" borderId="0" xfId="3" applyFont="1" applyBorder="1" applyAlignment="1" applyProtection="1">
      <alignment horizontal="left" vertical="top" wrapText="1"/>
    </xf>
    <xf numFmtId="0" fontId="62" fillId="0" borderId="0" xfId="3" applyFont="1" applyBorder="1" applyAlignment="1" applyProtection="1">
      <alignment horizontal="left" vertical="top" wrapText="1"/>
    </xf>
    <xf numFmtId="0" fontId="52" fillId="0" borderId="0" xfId="3" applyFont="1" applyBorder="1" applyAlignment="1" applyProtection="1">
      <alignment horizontal="left" vertical="top" wrapText="1"/>
    </xf>
    <xf numFmtId="0" fontId="47" fillId="0" borderId="11" xfId="3" applyFont="1" applyBorder="1" applyAlignment="1" applyProtection="1">
      <alignment horizontal="left" vertical="top" wrapText="1"/>
    </xf>
    <xf numFmtId="0" fontId="62" fillId="0" borderId="0" xfId="0" applyFont="1" applyAlignment="1" applyProtection="1">
      <alignment horizontal="left" vertical="top" wrapText="1"/>
    </xf>
    <xf numFmtId="0" fontId="2" fillId="0" borderId="0" xfId="117" applyFont="1" applyAlignment="1">
      <alignment horizontal="justify" vertical="center" wrapText="1"/>
    </xf>
    <xf numFmtId="0" fontId="43" fillId="0" borderId="0" xfId="117" applyFont="1" applyAlignment="1">
      <alignment wrapText="1"/>
    </xf>
    <xf numFmtId="0" fontId="3" fillId="0" borderId="0" xfId="117" applyFont="1" applyAlignment="1">
      <alignment horizontal="justify" vertical="center" wrapText="1"/>
    </xf>
    <xf numFmtId="0" fontId="2" fillId="0" borderId="0" xfId="117" applyFont="1" applyAlignment="1">
      <alignment wrapText="1"/>
    </xf>
  </cellXfs>
  <cellStyles count="118">
    <cellStyle name="20% - Akzent1" xfId="8"/>
    <cellStyle name="20% - Akzent2" xfId="9"/>
    <cellStyle name="20% - Akzent3" xfId="10"/>
    <cellStyle name="20% - Akzent4" xfId="11"/>
    <cellStyle name="20% - Akzent5" xfId="12"/>
    <cellStyle name="20% - Akzent6" xfId="13"/>
    <cellStyle name="40% - Akzent1" xfId="14"/>
    <cellStyle name="40% - Akzent2" xfId="15"/>
    <cellStyle name="40% - Akzent3" xfId="16"/>
    <cellStyle name="40% - Akzent4" xfId="17"/>
    <cellStyle name="40% - Akzent5" xfId="18"/>
    <cellStyle name="40% - Akzent6" xfId="19"/>
    <cellStyle name="60% - Akzent1" xfId="20"/>
    <cellStyle name="60% - Akzent2" xfId="21"/>
    <cellStyle name="60% - Akzent3" xfId="22"/>
    <cellStyle name="60% - Akzent4" xfId="23"/>
    <cellStyle name="60% - Akzent5" xfId="24"/>
    <cellStyle name="60% - Akzent6" xfId="25"/>
    <cellStyle name="Akzent1 2" xfId="37"/>
    <cellStyle name="Akzent2 2" xfId="38"/>
    <cellStyle name="Akzent3 2" xfId="39"/>
    <cellStyle name="Akzent4 2" xfId="40"/>
    <cellStyle name="Akzent5 2" xfId="41"/>
    <cellStyle name="Akzent6 2" xfId="42"/>
    <cellStyle name="Ausgabe 2" xfId="43"/>
    <cellStyle name="Ausgabe 2 2" xfId="71"/>
    <cellStyle name="Ausgabe 2 2 2" xfId="95"/>
    <cellStyle name="Ausgabe 2 2 3" xfId="83"/>
    <cellStyle name="Ausgabe 2 3" xfId="94"/>
    <cellStyle name="Ausgabe 3" xfId="63"/>
    <cellStyle name="Ausgabe 3 2" xfId="78"/>
    <cellStyle name="Ausgabe 3 2 2" xfId="97"/>
    <cellStyle name="Ausgabe 3 2 3" xfId="89"/>
    <cellStyle name="Ausgabe 3 3" xfId="96"/>
    <cellStyle name="Berechnung 2" xfId="44"/>
    <cellStyle name="Berechnung 2 2" xfId="72"/>
    <cellStyle name="Berechnung 2 2 2" xfId="99"/>
    <cellStyle name="Berechnung 2 2 3" xfId="84"/>
    <cellStyle name="Berechnung 2 3" xfId="98"/>
    <cellStyle name="Berechnung 3" xfId="64"/>
    <cellStyle name="Berechnung 3 2" xfId="79"/>
    <cellStyle name="Berechnung 3 2 2" xfId="101"/>
    <cellStyle name="Berechnung 3 2 3" xfId="90"/>
    <cellStyle name="Berechnung 3 3" xfId="100"/>
    <cellStyle name="Eingabe 2" xfId="45"/>
    <cellStyle name="Eingabe 2 2" xfId="73"/>
    <cellStyle name="Eingabe 2 2 2" xfId="103"/>
    <cellStyle name="Eingabe 2 2 3" xfId="85"/>
    <cellStyle name="Eingabe 2 3" xfId="102"/>
    <cellStyle name="Eingabe 3" xfId="65"/>
    <cellStyle name="Eingabe 3 2" xfId="80"/>
    <cellStyle name="Eingabe 3 2 2" xfId="105"/>
    <cellStyle name="Eingabe 3 2 3" xfId="91"/>
    <cellStyle name="Eingabe 3 3" xfId="104"/>
    <cellStyle name="Ergebnis 2" xfId="46"/>
    <cellStyle name="Ergebnis 2 2" xfId="74"/>
    <cellStyle name="Ergebnis 2 2 2" xfId="107"/>
    <cellStyle name="Ergebnis 2 2 3" xfId="86"/>
    <cellStyle name="Ergebnis 2 3" xfId="106"/>
    <cellStyle name="Ergebnis 3" xfId="66"/>
    <cellStyle name="Ergebnis 3 2" xfId="81"/>
    <cellStyle name="Ergebnis 3 2 2" xfId="109"/>
    <cellStyle name="Ergebnis 3 2 3" xfId="92"/>
    <cellStyle name="Ergebnis 3 3" xfId="108"/>
    <cellStyle name="Erklärender Text 2" xfId="47"/>
    <cellStyle name="Euro" xfId="26"/>
    <cellStyle name="Euro 2" xfId="27"/>
    <cellStyle name="Gut 2" xfId="48"/>
    <cellStyle name="Link" xfId="7" builtinId="8"/>
    <cellStyle name="Neutral 2" xfId="49"/>
    <cellStyle name="Notiz 2" xfId="50"/>
    <cellStyle name="Notiz 2 2" xfId="75"/>
    <cellStyle name="Notiz 2 2 2" xfId="111"/>
    <cellStyle name="Notiz 2 2 3" xfId="87"/>
    <cellStyle name="Notiz 2 3" xfId="110"/>
    <cellStyle name="Notiz 3" xfId="67"/>
    <cellStyle name="Notiz 3 2" xfId="82"/>
    <cellStyle name="Notiz 3 2 2" xfId="113"/>
    <cellStyle name="Notiz 3 2 3" xfId="93"/>
    <cellStyle name="Notiz 3 3" xfId="112"/>
    <cellStyle name="Prozent" xfId="2" builtinId="5"/>
    <cellStyle name="Prozent 2" xfId="4"/>
    <cellStyle name="Prozent 2 2" xfId="68"/>
    <cellStyle name="Prozent 3" xfId="114"/>
    <cellStyle name="Schlecht 2" xfId="51"/>
    <cellStyle name="Standard" xfId="0" builtinId="0"/>
    <cellStyle name="Standard 2" xfId="3"/>
    <cellStyle name="Standard 2 2" xfId="28"/>
    <cellStyle name="Standard 2 2 2" xfId="29"/>
    <cellStyle name="Standard 2 2 3" xfId="52"/>
    <cellStyle name="Standard 2 3" xfId="34"/>
    <cellStyle name="Standard 2_Antrag Armutsprävention 160215 (16_19)" xfId="35"/>
    <cellStyle name="Standard 3" xfId="6"/>
    <cellStyle name="Standard 3 2" xfId="53"/>
    <cellStyle name="Standard 4" xfId="30"/>
    <cellStyle name="Standard 5" xfId="31"/>
    <cellStyle name="Standard 6" xfId="36"/>
    <cellStyle name="Standard 6 2" xfId="70"/>
    <cellStyle name="Standard 7" xfId="54"/>
    <cellStyle name="Standard 7 2" xfId="76"/>
    <cellStyle name="Standard 8" xfId="117"/>
    <cellStyle name="Standard_Antrag Thüringen Jahr 2" xfId="33"/>
    <cellStyle name="Standard_Überarbeitete Abschnitte 11_10 2" xfId="32"/>
    <cellStyle name="Überschrift 1 2" xfId="56"/>
    <cellStyle name="Überschrift 2 2" xfId="57"/>
    <cellStyle name="Überschrift 3 2" xfId="58"/>
    <cellStyle name="Überschrift 4 2" xfId="59"/>
    <cellStyle name="Überschrift 5" xfId="55"/>
    <cellStyle name="Verknüpfte Zelle 2" xfId="60"/>
    <cellStyle name="Verknüpfte Zelle 2 2" xfId="77"/>
    <cellStyle name="Verknüpfte Zelle 2 2 2" xfId="116"/>
    <cellStyle name="Verknüpfte Zelle 2 2 3" xfId="88"/>
    <cellStyle name="Währung" xfId="1" builtinId="4"/>
    <cellStyle name="Währung 2" xfId="5"/>
    <cellStyle name="Währung 2 2" xfId="69"/>
    <cellStyle name="Währung 3" xfId="115"/>
    <cellStyle name="Warnender Text 2" xfId="61"/>
    <cellStyle name="Zelle überprüfen 2" xfId="62"/>
  </cellStyles>
  <dxfs count="0"/>
  <tableStyles count="0" defaultTableStyle="TableStyleMedium2" defaultPivotStyle="PivotStyleLight16"/>
  <colors>
    <mruColors>
      <color rgb="FFFFFFCC"/>
      <color rgb="FFFFFF99"/>
      <color rgb="FFFFCC00"/>
      <color rgb="FFFFD347"/>
      <color rgb="FFFFCF37"/>
      <color rgb="FFFFC9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742950</xdr:colOff>
          <xdr:row>11</xdr:row>
          <xdr:rowOff>190500</xdr:rowOff>
        </xdr:from>
        <xdr:to>
          <xdr:col>5</xdr:col>
          <xdr:colOff>19050</xdr:colOff>
          <xdr:row>13</xdr:row>
          <xdr:rowOff>0</xdr:rowOff>
        </xdr:to>
        <xdr:sp macro="" textlink="">
          <xdr:nvSpPr>
            <xdr:cNvPr id="14337" name="Check Box 1" descr="Erstantrag" hidden="1">
              <a:extLst>
                <a:ext uri="{63B3BB69-23CF-44E3-9099-C40C66FF867C}">
                  <a14:compatExt spid="_x0000_s14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742950</xdr:colOff>
          <xdr:row>13</xdr:row>
          <xdr:rowOff>0</xdr:rowOff>
        </xdr:from>
        <xdr:to>
          <xdr:col>5</xdr:col>
          <xdr:colOff>19050</xdr:colOff>
          <xdr:row>14</xdr:row>
          <xdr:rowOff>0</xdr:rowOff>
        </xdr:to>
        <xdr:sp macro="" textlink="">
          <xdr:nvSpPr>
            <xdr:cNvPr id="14338" name="Check Box 2" descr="Änderungsantrag" hidden="1">
              <a:extLst>
                <a:ext uri="{63B3BB69-23CF-44E3-9099-C40C66FF867C}">
                  <a14:compatExt spid="_x0000_s14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742950</xdr:colOff>
          <xdr:row>14</xdr:row>
          <xdr:rowOff>0</xdr:rowOff>
        </xdr:from>
        <xdr:to>
          <xdr:col>5</xdr:col>
          <xdr:colOff>19050</xdr:colOff>
          <xdr:row>15</xdr:row>
          <xdr:rowOff>0</xdr:rowOff>
        </xdr:to>
        <xdr:sp macro="" textlink="">
          <xdr:nvSpPr>
            <xdr:cNvPr id="14339" name="Check Box 3" descr="Folgeantrag" hidden="1">
              <a:extLst>
                <a:ext uri="{63B3BB69-23CF-44E3-9099-C40C66FF867C}">
                  <a14:compatExt spid="_x0000_s14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190500</xdr:colOff>
          <xdr:row>8</xdr:row>
          <xdr:rowOff>161925</xdr:rowOff>
        </xdr:to>
        <xdr:sp macro="" textlink="">
          <xdr:nvSpPr>
            <xdr:cNvPr id="18433" name="Check Box 1" descr="öffentlich-rechtlich" hidden="1">
              <a:extLst>
                <a:ext uri="{63B3BB69-23CF-44E3-9099-C40C66FF867C}">
                  <a14:compatExt spid="_x0000_s18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18</xdr:row>
          <xdr:rowOff>38100</xdr:rowOff>
        </xdr:from>
        <xdr:to>
          <xdr:col>14</xdr:col>
          <xdr:colOff>304800</xdr:colOff>
          <xdr:row>18</xdr:row>
          <xdr:rowOff>161925</xdr:rowOff>
        </xdr:to>
        <xdr:sp macro="" textlink="">
          <xdr:nvSpPr>
            <xdr:cNvPr id="18434" name="Check Box 2" descr="ja" hidden="1">
              <a:extLst>
                <a:ext uri="{63B3BB69-23CF-44E3-9099-C40C66FF867C}">
                  <a14:compatExt spid="_x0000_s18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18</xdr:row>
          <xdr:rowOff>38100</xdr:rowOff>
        </xdr:from>
        <xdr:to>
          <xdr:col>16</xdr:col>
          <xdr:colOff>342900</xdr:colOff>
          <xdr:row>18</xdr:row>
          <xdr:rowOff>161925</xdr:rowOff>
        </xdr:to>
        <xdr:sp macro="" textlink="">
          <xdr:nvSpPr>
            <xdr:cNvPr id="18435" name="Check Box 3" descr="nein" hidden="1">
              <a:extLst>
                <a:ext uri="{63B3BB69-23CF-44E3-9099-C40C66FF867C}">
                  <a14:compatExt spid="_x0000_s18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9</xdr:row>
          <xdr:rowOff>95250</xdr:rowOff>
        </xdr:from>
        <xdr:to>
          <xdr:col>3</xdr:col>
          <xdr:colOff>190500</xdr:colOff>
          <xdr:row>11</xdr:row>
          <xdr:rowOff>19050</xdr:rowOff>
        </xdr:to>
        <xdr:sp macro="" textlink="">
          <xdr:nvSpPr>
            <xdr:cNvPr id="18436" name="Check Box 4" descr="privatrechtlich" hidden="1">
              <a:extLst>
                <a:ext uri="{63B3BB69-23CF-44E3-9099-C40C66FF867C}">
                  <a14:compatExt spid="_x0000_s18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xdr:colOff>
          <xdr:row>39</xdr:row>
          <xdr:rowOff>0</xdr:rowOff>
        </xdr:from>
        <xdr:to>
          <xdr:col>6</xdr:col>
          <xdr:colOff>238125</xdr:colOff>
          <xdr:row>39</xdr:row>
          <xdr:rowOff>171450</xdr:rowOff>
        </xdr:to>
        <xdr:sp macro="" textlink="">
          <xdr:nvSpPr>
            <xdr:cNvPr id="17410" name="Check Box 2" descr="ja" hidden="1">
              <a:extLst>
                <a:ext uri="{63B3BB69-23CF-44E3-9099-C40C66FF867C}">
                  <a14:compatExt spid="_x0000_s17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39</xdr:row>
          <xdr:rowOff>0</xdr:rowOff>
        </xdr:from>
        <xdr:to>
          <xdr:col>8</xdr:col>
          <xdr:colOff>238125</xdr:colOff>
          <xdr:row>39</xdr:row>
          <xdr:rowOff>171450</xdr:rowOff>
        </xdr:to>
        <xdr:sp macro="" textlink="">
          <xdr:nvSpPr>
            <xdr:cNvPr id="17411" name="Check Box 3" descr="nein" hidden="1">
              <a:extLst>
                <a:ext uri="{63B3BB69-23CF-44E3-9099-C40C66FF867C}">
                  <a14:compatExt spid="_x0000_s174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43</xdr:row>
          <xdr:rowOff>9525</xdr:rowOff>
        </xdr:from>
        <xdr:to>
          <xdr:col>1</xdr:col>
          <xdr:colOff>257175</xdr:colOff>
          <xdr:row>43</xdr:row>
          <xdr:rowOff>180975</xdr:rowOff>
        </xdr:to>
        <xdr:sp macro="" textlink="">
          <xdr:nvSpPr>
            <xdr:cNvPr id="17412" name="Check Box 4" descr="nicht berechtigt ist" hidden="1">
              <a:extLst>
                <a:ext uri="{63B3BB69-23CF-44E3-9099-C40C66FF867C}">
                  <a14:compatExt spid="_x0000_s174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43</xdr:row>
          <xdr:rowOff>9525</xdr:rowOff>
        </xdr:from>
        <xdr:to>
          <xdr:col>8</xdr:col>
          <xdr:colOff>238125</xdr:colOff>
          <xdr:row>43</xdr:row>
          <xdr:rowOff>180975</xdr:rowOff>
        </xdr:to>
        <xdr:sp macro="" textlink="">
          <xdr:nvSpPr>
            <xdr:cNvPr id="17413" name="Check Box 5" descr="berechtigt ist" hidden="1">
              <a:extLst>
                <a:ext uri="{63B3BB69-23CF-44E3-9099-C40C66FF867C}">
                  <a14:compatExt spid="_x0000_s174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printerSettings" Target="../printerSettings/printerSettings3.bin"/><Relationship Id="rId7" Type="http://schemas.openxmlformats.org/officeDocument/2006/relationships/ctrlProp" Target="../ctrlProps/ctrlProp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vmlDrawing" Target="../drawings/vmlDrawing2.vml"/><Relationship Id="rId5" Type="http://schemas.openxmlformats.org/officeDocument/2006/relationships/vmlDrawing" Target="../drawings/vmlDrawing1.vml"/><Relationship Id="rId10" Type="http://schemas.openxmlformats.org/officeDocument/2006/relationships/comments" Target="../comments1.xml"/><Relationship Id="rId4" Type="http://schemas.openxmlformats.org/officeDocument/2006/relationships/drawing" Target="../drawings/drawing1.xml"/><Relationship Id="rId9" Type="http://schemas.openxmlformats.org/officeDocument/2006/relationships/ctrlProp" Target="../ctrlProps/ctrlProp3.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5" Type="http://schemas.openxmlformats.org/officeDocument/2006/relationships/comments" Target="../comments6.xml"/><Relationship Id="rId4"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comments" Target="../comments7.xml"/><Relationship Id="rId4" Type="http://schemas.openxmlformats.org/officeDocument/2006/relationships/vmlDrawing" Target="../drawings/vmlDrawing9.v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comments" Target="../comments8.xml"/><Relationship Id="rId4" Type="http://schemas.openxmlformats.org/officeDocument/2006/relationships/vmlDrawing" Target="../drawings/vmlDrawing10.v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5" Type="http://schemas.openxmlformats.org/officeDocument/2006/relationships/comments" Target="../comments9.xml"/><Relationship Id="rId4" Type="http://schemas.openxmlformats.org/officeDocument/2006/relationships/vmlDrawing" Target="../drawings/vmlDrawing11.v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 Id="rId5" Type="http://schemas.openxmlformats.org/officeDocument/2006/relationships/comments" Target="../comments10.xml"/><Relationship Id="rId4" Type="http://schemas.openxmlformats.org/officeDocument/2006/relationships/vmlDrawing" Target="../drawings/vmlDrawing12.v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5" Type="http://schemas.openxmlformats.org/officeDocument/2006/relationships/comments" Target="../comments11.xml"/><Relationship Id="rId4" Type="http://schemas.openxmlformats.org/officeDocument/2006/relationships/vmlDrawing" Target="../drawings/vmlDrawing13.v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comments" Target="../comments12.xml"/><Relationship Id="rId4" Type="http://schemas.openxmlformats.org/officeDocument/2006/relationships/vmlDrawing" Target="../drawings/vmlDrawing14.v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5.vml"/><Relationship Id="rId1" Type="http://schemas.openxmlformats.org/officeDocument/2006/relationships/printerSettings" Target="../printerSettings/printerSettings49.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6.vml"/><Relationship Id="rId1" Type="http://schemas.openxmlformats.org/officeDocument/2006/relationships/printerSettings" Target="../printerSettings/printerSettings50.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7.vml"/><Relationship Id="rId1" Type="http://schemas.openxmlformats.org/officeDocument/2006/relationships/printerSettings" Target="../printerSettings/printerSettings5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printerSettings" Target="../printerSettings/printerSettings6.bin"/><Relationship Id="rId7" Type="http://schemas.openxmlformats.org/officeDocument/2006/relationships/ctrlProp" Target="../ctrlProps/ctrlProp5.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6" Type="http://schemas.openxmlformats.org/officeDocument/2006/relationships/ctrlProp" Target="../ctrlProps/ctrlProp4.xml"/><Relationship Id="rId5" Type="http://schemas.openxmlformats.org/officeDocument/2006/relationships/vmlDrawing" Target="../drawings/vmlDrawing3.vml"/><Relationship Id="rId4" Type="http://schemas.openxmlformats.org/officeDocument/2006/relationships/drawing" Target="../drawings/drawing2.xml"/><Relationship Id="rId9" Type="http://schemas.openxmlformats.org/officeDocument/2006/relationships/ctrlProp" Target="../ctrlProps/ctrlProp7.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8.vml"/><Relationship Id="rId1" Type="http://schemas.openxmlformats.org/officeDocument/2006/relationships/printerSettings" Target="../printerSettings/printerSettings5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9.vml"/><Relationship Id="rId1" Type="http://schemas.openxmlformats.org/officeDocument/2006/relationships/printerSettings" Target="../printerSettings/printerSettings53.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5" Type="http://schemas.openxmlformats.org/officeDocument/2006/relationships/comments" Target="../comments18.xml"/><Relationship Id="rId4" Type="http://schemas.openxmlformats.org/officeDocument/2006/relationships/vmlDrawing" Target="../drawings/vmlDrawing20.vm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65.bin"/><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27.xml.rels><?xml version="1.0" encoding="UTF-8" standalone="yes"?>
<Relationships xmlns="http://schemas.openxmlformats.org/package/2006/relationships"><Relationship Id="rId3" Type="http://schemas.openxmlformats.org/officeDocument/2006/relationships/hyperlink" Target="https://www.tlfdi.de/" TargetMode="External"/><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4" Type="http://schemas.openxmlformats.org/officeDocument/2006/relationships/printerSettings" Target="../printerSettings/printerSettings69.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printerSettings" Target="../printerSettings/printerSettings9.bin"/><Relationship Id="rId7" Type="http://schemas.openxmlformats.org/officeDocument/2006/relationships/ctrlProp" Target="../ctrlProps/ctrlProp9.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ctrlProp" Target="../ctrlProps/ctrlProp8.xml"/><Relationship Id="rId5" Type="http://schemas.openxmlformats.org/officeDocument/2006/relationships/vmlDrawing" Target="../drawings/vmlDrawing4.vml"/><Relationship Id="rId10" Type="http://schemas.openxmlformats.org/officeDocument/2006/relationships/comments" Target="../comments2.xml"/><Relationship Id="rId4" Type="http://schemas.openxmlformats.org/officeDocument/2006/relationships/drawing" Target="../drawings/drawing3.xml"/><Relationship Id="rId9"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5" Type="http://schemas.openxmlformats.org/officeDocument/2006/relationships/comments" Target="../comments3.xml"/><Relationship Id="rId4"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comments" Target="../comments4.xml"/><Relationship Id="rId4"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5" Type="http://schemas.openxmlformats.org/officeDocument/2006/relationships/comments" Target="../comments5.xml"/><Relationship Id="rId4"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pageSetUpPr autoPageBreaks="0" fitToPage="1"/>
  </sheetPr>
  <dimension ref="A1:J65"/>
  <sheetViews>
    <sheetView showGridLines="0" showRowColHeaders="0" tabSelected="1" zoomScaleNormal="100" zoomScaleSheetLayoutView="100" workbookViewId="0">
      <selection activeCell="A3" sqref="A3:E3"/>
    </sheetView>
  </sheetViews>
  <sheetFormatPr baseColWidth="10" defaultRowHeight="12.75" x14ac:dyDescent="0.2"/>
  <cols>
    <col min="1" max="1" width="20.42578125" style="75" customWidth="1"/>
    <col min="2" max="2" width="7.28515625" style="75" customWidth="1"/>
    <col min="3" max="3" width="9.85546875" style="75" customWidth="1"/>
    <col min="4" max="4" width="11.42578125" style="75"/>
    <col min="5" max="5" width="2.85546875" style="75" customWidth="1"/>
    <col min="6" max="6" width="17.140625" style="75" customWidth="1"/>
    <col min="7" max="7" width="22.85546875" style="75" customWidth="1"/>
    <col min="8" max="9" width="11.42578125" style="75"/>
    <col min="10" max="10" width="11.42578125" style="496"/>
    <col min="11" max="256" width="11.42578125" style="75"/>
    <col min="257" max="257" width="20.42578125" style="75" customWidth="1"/>
    <col min="258" max="258" width="7.28515625" style="75" customWidth="1"/>
    <col min="259" max="259" width="9.85546875" style="75" customWidth="1"/>
    <col min="260" max="260" width="11.42578125" style="75"/>
    <col min="261" max="261" width="2.85546875" style="75" customWidth="1"/>
    <col min="262" max="262" width="17.140625" style="75" customWidth="1"/>
    <col min="263" max="263" width="22.85546875" style="75" customWidth="1"/>
    <col min="264" max="512" width="11.42578125" style="75"/>
    <col min="513" max="513" width="20.42578125" style="75" customWidth="1"/>
    <col min="514" max="514" width="7.28515625" style="75" customWidth="1"/>
    <col min="515" max="515" width="9.85546875" style="75" customWidth="1"/>
    <col min="516" max="516" width="11.42578125" style="75"/>
    <col min="517" max="517" width="2.85546875" style="75" customWidth="1"/>
    <col min="518" max="518" width="17.140625" style="75" customWidth="1"/>
    <col min="519" max="519" width="22.85546875" style="75" customWidth="1"/>
    <col min="520" max="768" width="11.42578125" style="75"/>
    <col min="769" max="769" width="20.42578125" style="75" customWidth="1"/>
    <col min="770" max="770" width="7.28515625" style="75" customWidth="1"/>
    <col min="771" max="771" width="9.85546875" style="75" customWidth="1"/>
    <col min="772" max="772" width="11.42578125" style="75"/>
    <col min="773" max="773" width="2.85546875" style="75" customWidth="1"/>
    <col min="774" max="774" width="17.140625" style="75" customWidth="1"/>
    <col min="775" max="775" width="22.85546875" style="75" customWidth="1"/>
    <col min="776" max="1024" width="11.42578125" style="75"/>
    <col min="1025" max="1025" width="20.42578125" style="75" customWidth="1"/>
    <col min="1026" max="1026" width="7.28515625" style="75" customWidth="1"/>
    <col min="1027" max="1027" width="9.85546875" style="75" customWidth="1"/>
    <col min="1028" max="1028" width="11.42578125" style="75"/>
    <col min="1029" max="1029" width="2.85546875" style="75" customWidth="1"/>
    <col min="1030" max="1030" width="17.140625" style="75" customWidth="1"/>
    <col min="1031" max="1031" width="22.85546875" style="75" customWidth="1"/>
    <col min="1032" max="1280" width="11.42578125" style="75"/>
    <col min="1281" max="1281" width="20.42578125" style="75" customWidth="1"/>
    <col min="1282" max="1282" width="7.28515625" style="75" customWidth="1"/>
    <col min="1283" max="1283" width="9.85546875" style="75" customWidth="1"/>
    <col min="1284" max="1284" width="11.42578125" style="75"/>
    <col min="1285" max="1285" width="2.85546875" style="75" customWidth="1"/>
    <col min="1286" max="1286" width="17.140625" style="75" customWidth="1"/>
    <col min="1287" max="1287" width="22.85546875" style="75" customWidth="1"/>
    <col min="1288" max="1536" width="11.42578125" style="75"/>
    <col min="1537" max="1537" width="20.42578125" style="75" customWidth="1"/>
    <col min="1538" max="1538" width="7.28515625" style="75" customWidth="1"/>
    <col min="1539" max="1539" width="9.85546875" style="75" customWidth="1"/>
    <col min="1540" max="1540" width="11.42578125" style="75"/>
    <col min="1541" max="1541" width="2.85546875" style="75" customWidth="1"/>
    <col min="1542" max="1542" width="17.140625" style="75" customWidth="1"/>
    <col min="1543" max="1543" width="22.85546875" style="75" customWidth="1"/>
    <col min="1544" max="1792" width="11.42578125" style="75"/>
    <col min="1793" max="1793" width="20.42578125" style="75" customWidth="1"/>
    <col min="1794" max="1794" width="7.28515625" style="75" customWidth="1"/>
    <col min="1795" max="1795" width="9.85546875" style="75" customWidth="1"/>
    <col min="1796" max="1796" width="11.42578125" style="75"/>
    <col min="1797" max="1797" width="2.85546875" style="75" customWidth="1"/>
    <col min="1798" max="1798" width="17.140625" style="75" customWidth="1"/>
    <col min="1799" max="1799" width="22.85546875" style="75" customWidth="1"/>
    <col min="1800" max="2048" width="11.42578125" style="75"/>
    <col min="2049" max="2049" width="20.42578125" style="75" customWidth="1"/>
    <col min="2050" max="2050" width="7.28515625" style="75" customWidth="1"/>
    <col min="2051" max="2051" width="9.85546875" style="75" customWidth="1"/>
    <col min="2052" max="2052" width="11.42578125" style="75"/>
    <col min="2053" max="2053" width="2.85546875" style="75" customWidth="1"/>
    <col min="2054" max="2054" width="17.140625" style="75" customWidth="1"/>
    <col min="2055" max="2055" width="22.85546875" style="75" customWidth="1"/>
    <col min="2056" max="2304" width="11.42578125" style="75"/>
    <col min="2305" max="2305" width="20.42578125" style="75" customWidth="1"/>
    <col min="2306" max="2306" width="7.28515625" style="75" customWidth="1"/>
    <col min="2307" max="2307" width="9.85546875" style="75" customWidth="1"/>
    <col min="2308" max="2308" width="11.42578125" style="75"/>
    <col min="2309" max="2309" width="2.85546875" style="75" customWidth="1"/>
    <col min="2310" max="2310" width="17.140625" style="75" customWidth="1"/>
    <col min="2311" max="2311" width="22.85546875" style="75" customWidth="1"/>
    <col min="2312" max="2560" width="11.42578125" style="75"/>
    <col min="2561" max="2561" width="20.42578125" style="75" customWidth="1"/>
    <col min="2562" max="2562" width="7.28515625" style="75" customWidth="1"/>
    <col min="2563" max="2563" width="9.85546875" style="75" customWidth="1"/>
    <col min="2564" max="2564" width="11.42578125" style="75"/>
    <col min="2565" max="2565" width="2.85546875" style="75" customWidth="1"/>
    <col min="2566" max="2566" width="17.140625" style="75" customWidth="1"/>
    <col min="2567" max="2567" width="22.85546875" style="75" customWidth="1"/>
    <col min="2568" max="2816" width="11.42578125" style="75"/>
    <col min="2817" max="2817" width="20.42578125" style="75" customWidth="1"/>
    <col min="2818" max="2818" width="7.28515625" style="75" customWidth="1"/>
    <col min="2819" max="2819" width="9.85546875" style="75" customWidth="1"/>
    <col min="2820" max="2820" width="11.42578125" style="75"/>
    <col min="2821" max="2821" width="2.85546875" style="75" customWidth="1"/>
    <col min="2822" max="2822" width="17.140625" style="75" customWidth="1"/>
    <col min="2823" max="2823" width="22.85546875" style="75" customWidth="1"/>
    <col min="2824" max="3072" width="11.42578125" style="75"/>
    <col min="3073" max="3073" width="20.42578125" style="75" customWidth="1"/>
    <col min="3074" max="3074" width="7.28515625" style="75" customWidth="1"/>
    <col min="3075" max="3075" width="9.85546875" style="75" customWidth="1"/>
    <col min="3076" max="3076" width="11.42578125" style="75"/>
    <col min="3077" max="3077" width="2.85546875" style="75" customWidth="1"/>
    <col min="3078" max="3078" width="17.140625" style="75" customWidth="1"/>
    <col min="3079" max="3079" width="22.85546875" style="75" customWidth="1"/>
    <col min="3080" max="3328" width="11.42578125" style="75"/>
    <col min="3329" max="3329" width="20.42578125" style="75" customWidth="1"/>
    <col min="3330" max="3330" width="7.28515625" style="75" customWidth="1"/>
    <col min="3331" max="3331" width="9.85546875" style="75" customWidth="1"/>
    <col min="3332" max="3332" width="11.42578125" style="75"/>
    <col min="3333" max="3333" width="2.85546875" style="75" customWidth="1"/>
    <col min="3334" max="3334" width="17.140625" style="75" customWidth="1"/>
    <col min="3335" max="3335" width="22.85546875" style="75" customWidth="1"/>
    <col min="3336" max="3584" width="11.42578125" style="75"/>
    <col min="3585" max="3585" width="20.42578125" style="75" customWidth="1"/>
    <col min="3586" max="3586" width="7.28515625" style="75" customWidth="1"/>
    <col min="3587" max="3587" width="9.85546875" style="75" customWidth="1"/>
    <col min="3588" max="3588" width="11.42578125" style="75"/>
    <col min="3589" max="3589" width="2.85546875" style="75" customWidth="1"/>
    <col min="3590" max="3590" width="17.140625" style="75" customWidth="1"/>
    <col min="3591" max="3591" width="22.85546875" style="75" customWidth="1"/>
    <col min="3592" max="3840" width="11.42578125" style="75"/>
    <col min="3841" max="3841" width="20.42578125" style="75" customWidth="1"/>
    <col min="3842" max="3842" width="7.28515625" style="75" customWidth="1"/>
    <col min="3843" max="3843" width="9.85546875" style="75" customWidth="1"/>
    <col min="3844" max="3844" width="11.42578125" style="75"/>
    <col min="3845" max="3845" width="2.85546875" style="75" customWidth="1"/>
    <col min="3846" max="3846" width="17.140625" style="75" customWidth="1"/>
    <col min="3847" max="3847" width="22.85546875" style="75" customWidth="1"/>
    <col min="3848" max="4096" width="11.42578125" style="75"/>
    <col min="4097" max="4097" width="20.42578125" style="75" customWidth="1"/>
    <col min="4098" max="4098" width="7.28515625" style="75" customWidth="1"/>
    <col min="4099" max="4099" width="9.85546875" style="75" customWidth="1"/>
    <col min="4100" max="4100" width="11.42578125" style="75"/>
    <col min="4101" max="4101" width="2.85546875" style="75" customWidth="1"/>
    <col min="4102" max="4102" width="17.140625" style="75" customWidth="1"/>
    <col min="4103" max="4103" width="22.85546875" style="75" customWidth="1"/>
    <col min="4104" max="4352" width="11.42578125" style="75"/>
    <col min="4353" max="4353" width="20.42578125" style="75" customWidth="1"/>
    <col min="4354" max="4354" width="7.28515625" style="75" customWidth="1"/>
    <col min="4355" max="4355" width="9.85546875" style="75" customWidth="1"/>
    <col min="4356" max="4356" width="11.42578125" style="75"/>
    <col min="4357" max="4357" width="2.85546875" style="75" customWidth="1"/>
    <col min="4358" max="4358" width="17.140625" style="75" customWidth="1"/>
    <col min="4359" max="4359" width="22.85546875" style="75" customWidth="1"/>
    <col min="4360" max="4608" width="11.42578125" style="75"/>
    <col min="4609" max="4609" width="20.42578125" style="75" customWidth="1"/>
    <col min="4610" max="4610" width="7.28515625" style="75" customWidth="1"/>
    <col min="4611" max="4611" width="9.85546875" style="75" customWidth="1"/>
    <col min="4612" max="4612" width="11.42578125" style="75"/>
    <col min="4613" max="4613" width="2.85546875" style="75" customWidth="1"/>
    <col min="4614" max="4614" width="17.140625" style="75" customWidth="1"/>
    <col min="4615" max="4615" width="22.85546875" style="75" customWidth="1"/>
    <col min="4616" max="4864" width="11.42578125" style="75"/>
    <col min="4865" max="4865" width="20.42578125" style="75" customWidth="1"/>
    <col min="4866" max="4866" width="7.28515625" style="75" customWidth="1"/>
    <col min="4867" max="4867" width="9.85546875" style="75" customWidth="1"/>
    <col min="4868" max="4868" width="11.42578125" style="75"/>
    <col min="4869" max="4869" width="2.85546875" style="75" customWidth="1"/>
    <col min="4870" max="4870" width="17.140625" style="75" customWidth="1"/>
    <col min="4871" max="4871" width="22.85546875" style="75" customWidth="1"/>
    <col min="4872" max="5120" width="11.42578125" style="75"/>
    <col min="5121" max="5121" width="20.42578125" style="75" customWidth="1"/>
    <col min="5122" max="5122" width="7.28515625" style="75" customWidth="1"/>
    <col min="5123" max="5123" width="9.85546875" style="75" customWidth="1"/>
    <col min="5124" max="5124" width="11.42578125" style="75"/>
    <col min="5125" max="5125" width="2.85546875" style="75" customWidth="1"/>
    <col min="5126" max="5126" width="17.140625" style="75" customWidth="1"/>
    <col min="5127" max="5127" width="22.85546875" style="75" customWidth="1"/>
    <col min="5128" max="5376" width="11.42578125" style="75"/>
    <col min="5377" max="5377" width="20.42578125" style="75" customWidth="1"/>
    <col min="5378" max="5378" width="7.28515625" style="75" customWidth="1"/>
    <col min="5379" max="5379" width="9.85546875" style="75" customWidth="1"/>
    <col min="5380" max="5380" width="11.42578125" style="75"/>
    <col min="5381" max="5381" width="2.85546875" style="75" customWidth="1"/>
    <col min="5382" max="5382" width="17.140625" style="75" customWidth="1"/>
    <col min="5383" max="5383" width="22.85546875" style="75" customWidth="1"/>
    <col min="5384" max="5632" width="11.42578125" style="75"/>
    <col min="5633" max="5633" width="20.42578125" style="75" customWidth="1"/>
    <col min="5634" max="5634" width="7.28515625" style="75" customWidth="1"/>
    <col min="5635" max="5635" width="9.85546875" style="75" customWidth="1"/>
    <col min="5636" max="5636" width="11.42578125" style="75"/>
    <col min="5637" max="5637" width="2.85546875" style="75" customWidth="1"/>
    <col min="5638" max="5638" width="17.140625" style="75" customWidth="1"/>
    <col min="5639" max="5639" width="22.85546875" style="75" customWidth="1"/>
    <col min="5640" max="5888" width="11.42578125" style="75"/>
    <col min="5889" max="5889" width="20.42578125" style="75" customWidth="1"/>
    <col min="5890" max="5890" width="7.28515625" style="75" customWidth="1"/>
    <col min="5891" max="5891" width="9.85546875" style="75" customWidth="1"/>
    <col min="5892" max="5892" width="11.42578125" style="75"/>
    <col min="5893" max="5893" width="2.85546875" style="75" customWidth="1"/>
    <col min="5894" max="5894" width="17.140625" style="75" customWidth="1"/>
    <col min="5895" max="5895" width="22.85546875" style="75" customWidth="1"/>
    <col min="5896" max="6144" width="11.42578125" style="75"/>
    <col min="6145" max="6145" width="20.42578125" style="75" customWidth="1"/>
    <col min="6146" max="6146" width="7.28515625" style="75" customWidth="1"/>
    <col min="6147" max="6147" width="9.85546875" style="75" customWidth="1"/>
    <col min="6148" max="6148" width="11.42578125" style="75"/>
    <col min="6149" max="6149" width="2.85546875" style="75" customWidth="1"/>
    <col min="6150" max="6150" width="17.140625" style="75" customWidth="1"/>
    <col min="6151" max="6151" width="22.85546875" style="75" customWidth="1"/>
    <col min="6152" max="6400" width="11.42578125" style="75"/>
    <col min="6401" max="6401" width="20.42578125" style="75" customWidth="1"/>
    <col min="6402" max="6402" width="7.28515625" style="75" customWidth="1"/>
    <col min="6403" max="6403" width="9.85546875" style="75" customWidth="1"/>
    <col min="6404" max="6404" width="11.42578125" style="75"/>
    <col min="6405" max="6405" width="2.85546875" style="75" customWidth="1"/>
    <col min="6406" max="6406" width="17.140625" style="75" customWidth="1"/>
    <col min="6407" max="6407" width="22.85546875" style="75" customWidth="1"/>
    <col min="6408" max="6656" width="11.42578125" style="75"/>
    <col min="6657" max="6657" width="20.42578125" style="75" customWidth="1"/>
    <col min="6658" max="6658" width="7.28515625" style="75" customWidth="1"/>
    <col min="6659" max="6659" width="9.85546875" style="75" customWidth="1"/>
    <col min="6660" max="6660" width="11.42578125" style="75"/>
    <col min="6661" max="6661" width="2.85546875" style="75" customWidth="1"/>
    <col min="6662" max="6662" width="17.140625" style="75" customWidth="1"/>
    <col min="6663" max="6663" width="22.85546875" style="75" customWidth="1"/>
    <col min="6664" max="6912" width="11.42578125" style="75"/>
    <col min="6913" max="6913" width="20.42578125" style="75" customWidth="1"/>
    <col min="6914" max="6914" width="7.28515625" style="75" customWidth="1"/>
    <col min="6915" max="6915" width="9.85546875" style="75" customWidth="1"/>
    <col min="6916" max="6916" width="11.42578125" style="75"/>
    <col min="6917" max="6917" width="2.85546875" style="75" customWidth="1"/>
    <col min="6918" max="6918" width="17.140625" style="75" customWidth="1"/>
    <col min="6919" max="6919" width="22.85546875" style="75" customWidth="1"/>
    <col min="6920" max="7168" width="11.42578125" style="75"/>
    <col min="7169" max="7169" width="20.42578125" style="75" customWidth="1"/>
    <col min="7170" max="7170" width="7.28515625" style="75" customWidth="1"/>
    <col min="7171" max="7171" width="9.85546875" style="75" customWidth="1"/>
    <col min="7172" max="7172" width="11.42578125" style="75"/>
    <col min="7173" max="7173" width="2.85546875" style="75" customWidth="1"/>
    <col min="7174" max="7174" width="17.140625" style="75" customWidth="1"/>
    <col min="7175" max="7175" width="22.85546875" style="75" customWidth="1"/>
    <col min="7176" max="7424" width="11.42578125" style="75"/>
    <col min="7425" max="7425" width="20.42578125" style="75" customWidth="1"/>
    <col min="7426" max="7426" width="7.28515625" style="75" customWidth="1"/>
    <col min="7427" max="7427" width="9.85546875" style="75" customWidth="1"/>
    <col min="7428" max="7428" width="11.42578125" style="75"/>
    <col min="7429" max="7429" width="2.85546875" style="75" customWidth="1"/>
    <col min="7430" max="7430" width="17.140625" style="75" customWidth="1"/>
    <col min="7431" max="7431" width="22.85546875" style="75" customWidth="1"/>
    <col min="7432" max="7680" width="11.42578125" style="75"/>
    <col min="7681" max="7681" width="20.42578125" style="75" customWidth="1"/>
    <col min="7682" max="7682" width="7.28515625" style="75" customWidth="1"/>
    <col min="7683" max="7683" width="9.85546875" style="75" customWidth="1"/>
    <col min="7684" max="7684" width="11.42578125" style="75"/>
    <col min="7685" max="7685" width="2.85546875" style="75" customWidth="1"/>
    <col min="7686" max="7686" width="17.140625" style="75" customWidth="1"/>
    <col min="7687" max="7687" width="22.85546875" style="75" customWidth="1"/>
    <col min="7688" max="7936" width="11.42578125" style="75"/>
    <col min="7937" max="7937" width="20.42578125" style="75" customWidth="1"/>
    <col min="7938" max="7938" width="7.28515625" style="75" customWidth="1"/>
    <col min="7939" max="7939" width="9.85546875" style="75" customWidth="1"/>
    <col min="7940" max="7940" width="11.42578125" style="75"/>
    <col min="7941" max="7941" width="2.85546875" style="75" customWidth="1"/>
    <col min="7942" max="7942" width="17.140625" style="75" customWidth="1"/>
    <col min="7943" max="7943" width="22.85546875" style="75" customWidth="1"/>
    <col min="7944" max="8192" width="11.42578125" style="75"/>
    <col min="8193" max="8193" width="20.42578125" style="75" customWidth="1"/>
    <col min="8194" max="8194" width="7.28515625" style="75" customWidth="1"/>
    <col min="8195" max="8195" width="9.85546875" style="75" customWidth="1"/>
    <col min="8196" max="8196" width="11.42578125" style="75"/>
    <col min="8197" max="8197" width="2.85546875" style="75" customWidth="1"/>
    <col min="8198" max="8198" width="17.140625" style="75" customWidth="1"/>
    <col min="8199" max="8199" width="22.85546875" style="75" customWidth="1"/>
    <col min="8200" max="8448" width="11.42578125" style="75"/>
    <col min="8449" max="8449" width="20.42578125" style="75" customWidth="1"/>
    <col min="8450" max="8450" width="7.28515625" style="75" customWidth="1"/>
    <col min="8451" max="8451" width="9.85546875" style="75" customWidth="1"/>
    <col min="8452" max="8452" width="11.42578125" style="75"/>
    <col min="8453" max="8453" width="2.85546875" style="75" customWidth="1"/>
    <col min="8454" max="8454" width="17.140625" style="75" customWidth="1"/>
    <col min="8455" max="8455" width="22.85546875" style="75" customWidth="1"/>
    <col min="8456" max="8704" width="11.42578125" style="75"/>
    <col min="8705" max="8705" width="20.42578125" style="75" customWidth="1"/>
    <col min="8706" max="8706" width="7.28515625" style="75" customWidth="1"/>
    <col min="8707" max="8707" width="9.85546875" style="75" customWidth="1"/>
    <col min="8708" max="8708" width="11.42578125" style="75"/>
    <col min="8709" max="8709" width="2.85546875" style="75" customWidth="1"/>
    <col min="8710" max="8710" width="17.140625" style="75" customWidth="1"/>
    <col min="8711" max="8711" width="22.85546875" style="75" customWidth="1"/>
    <col min="8712" max="8960" width="11.42578125" style="75"/>
    <col min="8961" max="8961" width="20.42578125" style="75" customWidth="1"/>
    <col min="8962" max="8962" width="7.28515625" style="75" customWidth="1"/>
    <col min="8963" max="8963" width="9.85546875" style="75" customWidth="1"/>
    <col min="8964" max="8964" width="11.42578125" style="75"/>
    <col min="8965" max="8965" width="2.85546875" style="75" customWidth="1"/>
    <col min="8966" max="8966" width="17.140625" style="75" customWidth="1"/>
    <col min="8967" max="8967" width="22.85546875" style="75" customWidth="1"/>
    <col min="8968" max="9216" width="11.42578125" style="75"/>
    <col min="9217" max="9217" width="20.42578125" style="75" customWidth="1"/>
    <col min="9218" max="9218" width="7.28515625" style="75" customWidth="1"/>
    <col min="9219" max="9219" width="9.85546875" style="75" customWidth="1"/>
    <col min="9220" max="9220" width="11.42578125" style="75"/>
    <col min="9221" max="9221" width="2.85546875" style="75" customWidth="1"/>
    <col min="9222" max="9222" width="17.140625" style="75" customWidth="1"/>
    <col min="9223" max="9223" width="22.85546875" style="75" customWidth="1"/>
    <col min="9224" max="9472" width="11.42578125" style="75"/>
    <col min="9473" max="9473" width="20.42578125" style="75" customWidth="1"/>
    <col min="9474" max="9474" width="7.28515625" style="75" customWidth="1"/>
    <col min="9475" max="9475" width="9.85546875" style="75" customWidth="1"/>
    <col min="9476" max="9476" width="11.42578125" style="75"/>
    <col min="9477" max="9477" width="2.85546875" style="75" customWidth="1"/>
    <col min="9478" max="9478" width="17.140625" style="75" customWidth="1"/>
    <col min="9479" max="9479" width="22.85546875" style="75" customWidth="1"/>
    <col min="9480" max="9728" width="11.42578125" style="75"/>
    <col min="9729" max="9729" width="20.42578125" style="75" customWidth="1"/>
    <col min="9730" max="9730" width="7.28515625" style="75" customWidth="1"/>
    <col min="9731" max="9731" width="9.85546875" style="75" customWidth="1"/>
    <col min="9732" max="9732" width="11.42578125" style="75"/>
    <col min="9733" max="9733" width="2.85546875" style="75" customWidth="1"/>
    <col min="9734" max="9734" width="17.140625" style="75" customWidth="1"/>
    <col min="9735" max="9735" width="22.85546875" style="75" customWidth="1"/>
    <col min="9736" max="9984" width="11.42578125" style="75"/>
    <col min="9985" max="9985" width="20.42578125" style="75" customWidth="1"/>
    <col min="9986" max="9986" width="7.28515625" style="75" customWidth="1"/>
    <col min="9987" max="9987" width="9.85546875" style="75" customWidth="1"/>
    <col min="9988" max="9988" width="11.42578125" style="75"/>
    <col min="9989" max="9989" width="2.85546875" style="75" customWidth="1"/>
    <col min="9990" max="9990" width="17.140625" style="75" customWidth="1"/>
    <col min="9991" max="9991" width="22.85546875" style="75" customWidth="1"/>
    <col min="9992" max="10240" width="11.42578125" style="75"/>
    <col min="10241" max="10241" width="20.42578125" style="75" customWidth="1"/>
    <col min="10242" max="10242" width="7.28515625" style="75" customWidth="1"/>
    <col min="10243" max="10243" width="9.85546875" style="75" customWidth="1"/>
    <col min="10244" max="10244" width="11.42578125" style="75"/>
    <col min="10245" max="10245" width="2.85546875" style="75" customWidth="1"/>
    <col min="10246" max="10246" width="17.140625" style="75" customWidth="1"/>
    <col min="10247" max="10247" width="22.85546875" style="75" customWidth="1"/>
    <col min="10248" max="10496" width="11.42578125" style="75"/>
    <col min="10497" max="10497" width="20.42578125" style="75" customWidth="1"/>
    <col min="10498" max="10498" width="7.28515625" style="75" customWidth="1"/>
    <col min="10499" max="10499" width="9.85546875" style="75" customWidth="1"/>
    <col min="10500" max="10500" width="11.42578125" style="75"/>
    <col min="10501" max="10501" width="2.85546875" style="75" customWidth="1"/>
    <col min="10502" max="10502" width="17.140625" style="75" customWidth="1"/>
    <col min="10503" max="10503" width="22.85546875" style="75" customWidth="1"/>
    <col min="10504" max="10752" width="11.42578125" style="75"/>
    <col min="10753" max="10753" width="20.42578125" style="75" customWidth="1"/>
    <col min="10754" max="10754" width="7.28515625" style="75" customWidth="1"/>
    <col min="10755" max="10755" width="9.85546875" style="75" customWidth="1"/>
    <col min="10756" max="10756" width="11.42578125" style="75"/>
    <col min="10757" max="10757" width="2.85546875" style="75" customWidth="1"/>
    <col min="10758" max="10758" width="17.140625" style="75" customWidth="1"/>
    <col min="10759" max="10759" width="22.85546875" style="75" customWidth="1"/>
    <col min="10760" max="11008" width="11.42578125" style="75"/>
    <col min="11009" max="11009" width="20.42578125" style="75" customWidth="1"/>
    <col min="11010" max="11010" width="7.28515625" style="75" customWidth="1"/>
    <col min="11011" max="11011" width="9.85546875" style="75" customWidth="1"/>
    <col min="11012" max="11012" width="11.42578125" style="75"/>
    <col min="11013" max="11013" width="2.85546875" style="75" customWidth="1"/>
    <col min="11014" max="11014" width="17.140625" style="75" customWidth="1"/>
    <col min="11015" max="11015" width="22.85546875" style="75" customWidth="1"/>
    <col min="11016" max="11264" width="11.42578125" style="75"/>
    <col min="11265" max="11265" width="20.42578125" style="75" customWidth="1"/>
    <col min="11266" max="11266" width="7.28515625" style="75" customWidth="1"/>
    <col min="11267" max="11267" width="9.85546875" style="75" customWidth="1"/>
    <col min="11268" max="11268" width="11.42578125" style="75"/>
    <col min="11269" max="11269" width="2.85546875" style="75" customWidth="1"/>
    <col min="11270" max="11270" width="17.140625" style="75" customWidth="1"/>
    <col min="11271" max="11271" width="22.85546875" style="75" customWidth="1"/>
    <col min="11272" max="11520" width="11.42578125" style="75"/>
    <col min="11521" max="11521" width="20.42578125" style="75" customWidth="1"/>
    <col min="11522" max="11522" width="7.28515625" style="75" customWidth="1"/>
    <col min="11523" max="11523" width="9.85546875" style="75" customWidth="1"/>
    <col min="11524" max="11524" width="11.42578125" style="75"/>
    <col min="11525" max="11525" width="2.85546875" style="75" customWidth="1"/>
    <col min="11526" max="11526" width="17.140625" style="75" customWidth="1"/>
    <col min="11527" max="11527" width="22.85546875" style="75" customWidth="1"/>
    <col min="11528" max="11776" width="11.42578125" style="75"/>
    <col min="11777" max="11777" width="20.42578125" style="75" customWidth="1"/>
    <col min="11778" max="11778" width="7.28515625" style="75" customWidth="1"/>
    <col min="11779" max="11779" width="9.85546875" style="75" customWidth="1"/>
    <col min="11780" max="11780" width="11.42578125" style="75"/>
    <col min="11781" max="11781" width="2.85546875" style="75" customWidth="1"/>
    <col min="11782" max="11782" width="17.140625" style="75" customWidth="1"/>
    <col min="11783" max="11783" width="22.85546875" style="75" customWidth="1"/>
    <col min="11784" max="12032" width="11.42578125" style="75"/>
    <col min="12033" max="12033" width="20.42578125" style="75" customWidth="1"/>
    <col min="12034" max="12034" width="7.28515625" style="75" customWidth="1"/>
    <col min="12035" max="12035" width="9.85546875" style="75" customWidth="1"/>
    <col min="12036" max="12036" width="11.42578125" style="75"/>
    <col min="12037" max="12037" width="2.85546875" style="75" customWidth="1"/>
    <col min="12038" max="12038" width="17.140625" style="75" customWidth="1"/>
    <col min="12039" max="12039" width="22.85546875" style="75" customWidth="1"/>
    <col min="12040" max="12288" width="11.42578125" style="75"/>
    <col min="12289" max="12289" width="20.42578125" style="75" customWidth="1"/>
    <col min="12290" max="12290" width="7.28515625" style="75" customWidth="1"/>
    <col min="12291" max="12291" width="9.85546875" style="75" customWidth="1"/>
    <col min="12292" max="12292" width="11.42578125" style="75"/>
    <col min="12293" max="12293" width="2.85546875" style="75" customWidth="1"/>
    <col min="12294" max="12294" width="17.140625" style="75" customWidth="1"/>
    <col min="12295" max="12295" width="22.85546875" style="75" customWidth="1"/>
    <col min="12296" max="12544" width="11.42578125" style="75"/>
    <col min="12545" max="12545" width="20.42578125" style="75" customWidth="1"/>
    <col min="12546" max="12546" width="7.28515625" style="75" customWidth="1"/>
    <col min="12547" max="12547" width="9.85546875" style="75" customWidth="1"/>
    <col min="12548" max="12548" width="11.42578125" style="75"/>
    <col min="12549" max="12549" width="2.85546875" style="75" customWidth="1"/>
    <col min="12550" max="12550" width="17.140625" style="75" customWidth="1"/>
    <col min="12551" max="12551" width="22.85546875" style="75" customWidth="1"/>
    <col min="12552" max="12800" width="11.42578125" style="75"/>
    <col min="12801" max="12801" width="20.42578125" style="75" customWidth="1"/>
    <col min="12802" max="12802" width="7.28515625" style="75" customWidth="1"/>
    <col min="12803" max="12803" width="9.85546875" style="75" customWidth="1"/>
    <col min="12804" max="12804" width="11.42578125" style="75"/>
    <col min="12805" max="12805" width="2.85546875" style="75" customWidth="1"/>
    <col min="12806" max="12806" width="17.140625" style="75" customWidth="1"/>
    <col min="12807" max="12807" width="22.85546875" style="75" customWidth="1"/>
    <col min="12808" max="13056" width="11.42578125" style="75"/>
    <col min="13057" max="13057" width="20.42578125" style="75" customWidth="1"/>
    <col min="13058" max="13058" width="7.28515625" style="75" customWidth="1"/>
    <col min="13059" max="13059" width="9.85546875" style="75" customWidth="1"/>
    <col min="13060" max="13060" width="11.42578125" style="75"/>
    <col min="13061" max="13061" width="2.85546875" style="75" customWidth="1"/>
    <col min="13062" max="13062" width="17.140625" style="75" customWidth="1"/>
    <col min="13063" max="13063" width="22.85546875" style="75" customWidth="1"/>
    <col min="13064" max="13312" width="11.42578125" style="75"/>
    <col min="13313" max="13313" width="20.42578125" style="75" customWidth="1"/>
    <col min="13314" max="13314" width="7.28515625" style="75" customWidth="1"/>
    <col min="13315" max="13315" width="9.85546875" style="75" customWidth="1"/>
    <col min="13316" max="13316" width="11.42578125" style="75"/>
    <col min="13317" max="13317" width="2.85546875" style="75" customWidth="1"/>
    <col min="13318" max="13318" width="17.140625" style="75" customWidth="1"/>
    <col min="13319" max="13319" width="22.85546875" style="75" customWidth="1"/>
    <col min="13320" max="13568" width="11.42578125" style="75"/>
    <col min="13569" max="13569" width="20.42578125" style="75" customWidth="1"/>
    <col min="13570" max="13570" width="7.28515625" style="75" customWidth="1"/>
    <col min="13571" max="13571" width="9.85546875" style="75" customWidth="1"/>
    <col min="13572" max="13572" width="11.42578125" style="75"/>
    <col min="13573" max="13573" width="2.85546875" style="75" customWidth="1"/>
    <col min="13574" max="13574" width="17.140625" style="75" customWidth="1"/>
    <col min="13575" max="13575" width="22.85546875" style="75" customWidth="1"/>
    <col min="13576" max="13824" width="11.42578125" style="75"/>
    <col min="13825" max="13825" width="20.42578125" style="75" customWidth="1"/>
    <col min="13826" max="13826" width="7.28515625" style="75" customWidth="1"/>
    <col min="13827" max="13827" width="9.85546875" style="75" customWidth="1"/>
    <col min="13828" max="13828" width="11.42578125" style="75"/>
    <col min="13829" max="13829" width="2.85546875" style="75" customWidth="1"/>
    <col min="13830" max="13830" width="17.140625" style="75" customWidth="1"/>
    <col min="13831" max="13831" width="22.85546875" style="75" customWidth="1"/>
    <col min="13832" max="14080" width="11.42578125" style="75"/>
    <col min="14081" max="14081" width="20.42578125" style="75" customWidth="1"/>
    <col min="14082" max="14082" width="7.28515625" style="75" customWidth="1"/>
    <col min="14083" max="14083" width="9.85546875" style="75" customWidth="1"/>
    <col min="14084" max="14084" width="11.42578125" style="75"/>
    <col min="14085" max="14085" width="2.85546875" style="75" customWidth="1"/>
    <col min="14086" max="14086" width="17.140625" style="75" customWidth="1"/>
    <col min="14087" max="14087" width="22.85546875" style="75" customWidth="1"/>
    <col min="14088" max="14336" width="11.42578125" style="75"/>
    <col min="14337" max="14337" width="20.42578125" style="75" customWidth="1"/>
    <col min="14338" max="14338" width="7.28515625" style="75" customWidth="1"/>
    <col min="14339" max="14339" width="9.85546875" style="75" customWidth="1"/>
    <col min="14340" max="14340" width="11.42578125" style="75"/>
    <col min="14341" max="14341" width="2.85546875" style="75" customWidth="1"/>
    <col min="14342" max="14342" width="17.140625" style="75" customWidth="1"/>
    <col min="14343" max="14343" width="22.85546875" style="75" customWidth="1"/>
    <col min="14344" max="14592" width="11.42578125" style="75"/>
    <col min="14593" max="14593" width="20.42578125" style="75" customWidth="1"/>
    <col min="14594" max="14594" width="7.28515625" style="75" customWidth="1"/>
    <col min="14595" max="14595" width="9.85546875" style="75" customWidth="1"/>
    <col min="14596" max="14596" width="11.42578125" style="75"/>
    <col min="14597" max="14597" width="2.85546875" style="75" customWidth="1"/>
    <col min="14598" max="14598" width="17.140625" style="75" customWidth="1"/>
    <col min="14599" max="14599" width="22.85546875" style="75" customWidth="1"/>
    <col min="14600" max="14848" width="11.42578125" style="75"/>
    <col min="14849" max="14849" width="20.42578125" style="75" customWidth="1"/>
    <col min="14850" max="14850" width="7.28515625" style="75" customWidth="1"/>
    <col min="14851" max="14851" width="9.85546875" style="75" customWidth="1"/>
    <col min="14852" max="14852" width="11.42578125" style="75"/>
    <col min="14853" max="14853" width="2.85546875" style="75" customWidth="1"/>
    <col min="14854" max="14854" width="17.140625" style="75" customWidth="1"/>
    <col min="14855" max="14855" width="22.85546875" style="75" customWidth="1"/>
    <col min="14856" max="15104" width="11.42578125" style="75"/>
    <col min="15105" max="15105" width="20.42578125" style="75" customWidth="1"/>
    <col min="15106" max="15106" width="7.28515625" style="75" customWidth="1"/>
    <col min="15107" max="15107" width="9.85546875" style="75" customWidth="1"/>
    <col min="15108" max="15108" width="11.42578125" style="75"/>
    <col min="15109" max="15109" width="2.85546875" style="75" customWidth="1"/>
    <col min="15110" max="15110" width="17.140625" style="75" customWidth="1"/>
    <col min="15111" max="15111" width="22.85546875" style="75" customWidth="1"/>
    <col min="15112" max="15360" width="11.42578125" style="75"/>
    <col min="15361" max="15361" width="20.42578125" style="75" customWidth="1"/>
    <col min="15362" max="15362" width="7.28515625" style="75" customWidth="1"/>
    <col min="15363" max="15363" width="9.85546875" style="75" customWidth="1"/>
    <col min="15364" max="15364" width="11.42578125" style="75"/>
    <col min="15365" max="15365" width="2.85546875" style="75" customWidth="1"/>
    <col min="15366" max="15366" width="17.140625" style="75" customWidth="1"/>
    <col min="15367" max="15367" width="22.85546875" style="75" customWidth="1"/>
    <col min="15368" max="15616" width="11.42578125" style="75"/>
    <col min="15617" max="15617" width="20.42578125" style="75" customWidth="1"/>
    <col min="15618" max="15618" width="7.28515625" style="75" customWidth="1"/>
    <col min="15619" max="15619" width="9.85546875" style="75" customWidth="1"/>
    <col min="15620" max="15620" width="11.42578125" style="75"/>
    <col min="15621" max="15621" width="2.85546875" style="75" customWidth="1"/>
    <col min="15622" max="15622" width="17.140625" style="75" customWidth="1"/>
    <col min="15623" max="15623" width="22.85546875" style="75" customWidth="1"/>
    <col min="15624" max="15872" width="11.42578125" style="75"/>
    <col min="15873" max="15873" width="20.42578125" style="75" customWidth="1"/>
    <col min="15874" max="15874" width="7.28515625" style="75" customWidth="1"/>
    <col min="15875" max="15875" width="9.85546875" style="75" customWidth="1"/>
    <col min="15876" max="15876" width="11.42578125" style="75"/>
    <col min="15877" max="15877" width="2.85546875" style="75" customWidth="1"/>
    <col min="15878" max="15878" width="17.140625" style="75" customWidth="1"/>
    <col min="15879" max="15879" width="22.85546875" style="75" customWidth="1"/>
    <col min="15880" max="16128" width="11.42578125" style="75"/>
    <col min="16129" max="16129" width="20.42578125" style="75" customWidth="1"/>
    <col min="16130" max="16130" width="7.28515625" style="75" customWidth="1"/>
    <col min="16131" max="16131" width="9.85546875" style="75" customWidth="1"/>
    <col min="16132" max="16132" width="11.42578125" style="75"/>
    <col min="16133" max="16133" width="2.85546875" style="75" customWidth="1"/>
    <col min="16134" max="16134" width="17.140625" style="75" customWidth="1"/>
    <col min="16135" max="16135" width="22.85546875" style="75" customWidth="1"/>
    <col min="16136" max="16384" width="11.42578125" style="75"/>
  </cols>
  <sheetData>
    <row r="1" spans="1:10" ht="19.5" customHeight="1" x14ac:dyDescent="0.35">
      <c r="A1" s="188" t="s">
        <v>78</v>
      </c>
      <c r="G1" s="502"/>
    </row>
    <row r="2" spans="1:10" ht="15" x14ac:dyDescent="0.25">
      <c r="A2" s="76" t="s">
        <v>396</v>
      </c>
    </row>
    <row r="3" spans="1:10" ht="15.75" x14ac:dyDescent="0.25">
      <c r="A3" s="629" t="s">
        <v>562</v>
      </c>
      <c r="B3" s="630"/>
      <c r="C3" s="630"/>
      <c r="D3" s="630"/>
      <c r="E3" s="631"/>
    </row>
    <row r="4" spans="1:10" x14ac:dyDescent="0.2">
      <c r="A4" s="632"/>
      <c r="B4" s="633"/>
      <c r="C4" s="633"/>
      <c r="D4" s="633"/>
      <c r="E4" s="634"/>
    </row>
    <row r="5" spans="1:10" x14ac:dyDescent="0.2">
      <c r="A5" s="632"/>
      <c r="B5" s="633"/>
      <c r="C5" s="633"/>
      <c r="D5" s="633"/>
      <c r="E5" s="634"/>
    </row>
    <row r="6" spans="1:10" s="77" customFormat="1" ht="10.5" customHeight="1" x14ac:dyDescent="0.2">
      <c r="A6" s="186" t="s">
        <v>564</v>
      </c>
      <c r="J6" s="497"/>
    </row>
    <row r="7" spans="1:10" ht="17.25" customHeight="1" x14ac:dyDescent="0.2">
      <c r="A7" s="78"/>
      <c r="G7" s="505" t="s">
        <v>622</v>
      </c>
    </row>
    <row r="8" spans="1:10" x14ac:dyDescent="0.2">
      <c r="F8" s="80" t="s">
        <v>80</v>
      </c>
      <c r="G8" s="81"/>
    </row>
    <row r="9" spans="1:10" ht="15.75" x14ac:dyDescent="0.25">
      <c r="A9" s="184" t="s">
        <v>79</v>
      </c>
      <c r="F9" s="82"/>
      <c r="G9" s="83"/>
      <c r="J9" s="499" t="s">
        <v>181</v>
      </c>
    </row>
    <row r="10" spans="1:10" ht="15.75" x14ac:dyDescent="0.25">
      <c r="A10" s="79" t="s">
        <v>81</v>
      </c>
      <c r="F10" s="82"/>
      <c r="G10" s="83"/>
      <c r="J10" s="500" t="s">
        <v>561</v>
      </c>
    </row>
    <row r="11" spans="1:10" ht="15.75" x14ac:dyDescent="0.25">
      <c r="A11" s="184" t="s">
        <v>392</v>
      </c>
      <c r="D11" s="84"/>
      <c r="F11" s="82"/>
      <c r="G11" s="83"/>
      <c r="J11" s="500" t="s">
        <v>562</v>
      </c>
    </row>
    <row r="12" spans="1:10" ht="15.75" x14ac:dyDescent="0.25">
      <c r="A12" s="184" t="s">
        <v>393</v>
      </c>
      <c r="D12" s="85"/>
      <c r="E12" s="85"/>
      <c r="F12" s="86"/>
      <c r="G12" s="87"/>
      <c r="J12" s="501" t="s">
        <v>563</v>
      </c>
    </row>
    <row r="13" spans="1:10" x14ac:dyDescent="0.2">
      <c r="E13" s="572"/>
      <c r="F13" s="570" t="s">
        <v>82</v>
      </c>
      <c r="G13" s="185" t="s">
        <v>397</v>
      </c>
      <c r="J13" s="501" t="s">
        <v>565</v>
      </c>
    </row>
    <row r="14" spans="1:10" x14ac:dyDescent="0.2">
      <c r="E14" s="572"/>
      <c r="F14" s="570" t="s">
        <v>83</v>
      </c>
      <c r="G14" s="88"/>
      <c r="J14" s="501" t="s">
        <v>566</v>
      </c>
    </row>
    <row r="15" spans="1:10" x14ac:dyDescent="0.2">
      <c r="C15" s="89"/>
      <c r="E15" s="572"/>
      <c r="F15" s="570" t="s">
        <v>490</v>
      </c>
      <c r="G15" s="90"/>
      <c r="J15" s="501" t="s">
        <v>560</v>
      </c>
    </row>
    <row r="16" spans="1:10" x14ac:dyDescent="0.2">
      <c r="F16" s="571" t="s">
        <v>84</v>
      </c>
      <c r="G16" s="573">
        <f ca="1">TODAY()</f>
        <v>46028</v>
      </c>
    </row>
    <row r="17" spans="1:7" x14ac:dyDescent="0.2">
      <c r="F17" s="91" t="s">
        <v>85</v>
      </c>
      <c r="G17" s="574"/>
    </row>
    <row r="18" spans="1:7" ht="7.5" customHeight="1" thickBot="1" x14ac:dyDescent="0.25"/>
    <row r="19" spans="1:7" ht="15" x14ac:dyDescent="0.25">
      <c r="A19" s="624" t="s">
        <v>86</v>
      </c>
      <c r="B19" s="625"/>
      <c r="C19" s="625"/>
      <c r="D19" s="625"/>
      <c r="E19" s="625"/>
      <c r="F19" s="625"/>
      <c r="G19" s="626"/>
    </row>
    <row r="20" spans="1:7" ht="6" customHeight="1" x14ac:dyDescent="0.2">
      <c r="A20" s="92"/>
      <c r="B20" s="93"/>
      <c r="C20" s="93"/>
      <c r="D20" s="93"/>
      <c r="E20" s="93"/>
      <c r="F20" s="93"/>
      <c r="G20" s="94"/>
    </row>
    <row r="21" spans="1:7" x14ac:dyDescent="0.2">
      <c r="A21" s="95" t="s">
        <v>87</v>
      </c>
      <c r="B21" s="640"/>
      <c r="C21" s="641"/>
      <c r="D21" s="641"/>
      <c r="E21" s="641"/>
      <c r="F21" s="641"/>
      <c r="G21" s="642"/>
    </row>
    <row r="22" spans="1:7" ht="15" x14ac:dyDescent="0.2">
      <c r="A22" s="95" t="s">
        <v>315</v>
      </c>
      <c r="B22" s="643"/>
      <c r="C22" s="644"/>
      <c r="D22" s="644"/>
      <c r="E22" s="644"/>
      <c r="F22" s="644"/>
      <c r="G22" s="645"/>
    </row>
    <row r="23" spans="1:7" ht="6" customHeight="1" x14ac:dyDescent="0.2">
      <c r="A23" s="95"/>
      <c r="B23" s="93"/>
      <c r="C23" s="93"/>
      <c r="D23" s="93"/>
      <c r="E23" s="93"/>
      <c r="F23" s="93"/>
      <c r="G23" s="94"/>
    </row>
    <row r="24" spans="1:7" ht="15" x14ac:dyDescent="0.2">
      <c r="A24" s="95" t="s">
        <v>493</v>
      </c>
      <c r="B24" s="646"/>
      <c r="C24" s="647"/>
      <c r="D24" s="647"/>
      <c r="E24" s="647"/>
      <c r="F24" s="647"/>
      <c r="G24" s="648"/>
    </row>
    <row r="25" spans="1:7" ht="6" customHeight="1" x14ac:dyDescent="0.2">
      <c r="A25" s="95"/>
      <c r="B25" s="93"/>
      <c r="C25" s="93"/>
      <c r="D25" s="93"/>
      <c r="E25" s="93"/>
      <c r="F25" s="93"/>
      <c r="G25" s="94"/>
    </row>
    <row r="26" spans="1:7" ht="15" x14ac:dyDescent="0.2">
      <c r="A26" s="95" t="s">
        <v>316</v>
      </c>
      <c r="B26" s="649"/>
      <c r="C26" s="650"/>
      <c r="D26" s="650"/>
      <c r="E26" s="650"/>
      <c r="F26" s="650"/>
      <c r="G26" s="651"/>
    </row>
    <row r="27" spans="1:7" ht="10.5" customHeight="1" x14ac:dyDescent="0.2">
      <c r="A27" s="95"/>
      <c r="B27" s="652" t="s">
        <v>88</v>
      </c>
      <c r="C27" s="653"/>
      <c r="D27" s="653"/>
      <c r="E27" s="653"/>
      <c r="F27" s="653"/>
      <c r="G27" s="654"/>
    </row>
    <row r="28" spans="1:7" ht="6" customHeight="1" x14ac:dyDescent="0.2">
      <c r="A28" s="95"/>
      <c r="B28" s="93"/>
      <c r="C28" s="93"/>
      <c r="D28" s="93"/>
      <c r="E28" s="93"/>
      <c r="F28" s="93"/>
      <c r="G28" s="94"/>
    </row>
    <row r="29" spans="1:7" x14ac:dyDescent="0.2">
      <c r="A29" s="95"/>
      <c r="B29" s="575"/>
      <c r="C29" s="637"/>
      <c r="D29" s="638"/>
      <c r="E29" s="638"/>
      <c r="F29" s="638"/>
      <c r="G29" s="639"/>
    </row>
    <row r="30" spans="1:7" ht="9.75" customHeight="1" x14ac:dyDescent="0.2">
      <c r="A30" s="95"/>
      <c r="B30" s="96" t="s">
        <v>89</v>
      </c>
      <c r="C30" s="658" t="s">
        <v>90</v>
      </c>
      <c r="D30" s="658"/>
      <c r="E30" s="658"/>
      <c r="F30" s="658"/>
      <c r="G30" s="659"/>
    </row>
    <row r="31" spans="1:7" ht="6" customHeight="1" x14ac:dyDescent="0.2">
      <c r="A31" s="95"/>
      <c r="B31" s="93"/>
      <c r="C31" s="93"/>
      <c r="D31" s="93"/>
      <c r="E31" s="93"/>
      <c r="F31" s="93"/>
      <c r="G31" s="94"/>
    </row>
    <row r="32" spans="1:7" x14ac:dyDescent="0.2">
      <c r="A32" s="95" t="s">
        <v>91</v>
      </c>
      <c r="B32" s="622"/>
      <c r="C32" s="635"/>
      <c r="D32" s="635"/>
      <c r="E32" s="635"/>
      <c r="F32" s="635"/>
      <c r="G32" s="636"/>
    </row>
    <row r="33" spans="1:7" ht="6" customHeight="1" x14ac:dyDescent="0.2">
      <c r="A33" s="95"/>
      <c r="B33" s="93"/>
      <c r="C33" s="93"/>
      <c r="D33" s="93"/>
      <c r="E33" s="93"/>
      <c r="F33" s="93"/>
      <c r="G33" s="94"/>
    </row>
    <row r="34" spans="1:7" ht="15" customHeight="1" x14ac:dyDescent="0.2">
      <c r="A34" s="95" t="s">
        <v>378</v>
      </c>
      <c r="B34" s="619"/>
      <c r="C34" s="620"/>
      <c r="D34" s="621"/>
      <c r="E34" s="97"/>
      <c r="F34" s="98" t="s">
        <v>92</v>
      </c>
      <c r="G34" s="576"/>
    </row>
    <row r="35" spans="1:7" ht="6" customHeight="1" x14ac:dyDescent="0.2">
      <c r="A35" s="95"/>
      <c r="B35" s="93"/>
      <c r="C35" s="93"/>
      <c r="D35" s="93"/>
      <c r="E35" s="93"/>
      <c r="F35" s="99"/>
      <c r="G35" s="94"/>
    </row>
    <row r="36" spans="1:7" ht="12.75" customHeight="1" x14ac:dyDescent="0.2">
      <c r="A36" s="95" t="s">
        <v>93</v>
      </c>
      <c r="B36" s="619"/>
      <c r="C36" s="620"/>
      <c r="D36" s="621"/>
      <c r="E36" s="97"/>
      <c r="F36" s="98" t="s">
        <v>94</v>
      </c>
      <c r="G36" s="576"/>
    </row>
    <row r="37" spans="1:7" ht="6" customHeight="1" x14ac:dyDescent="0.2">
      <c r="A37" s="95"/>
      <c r="B37" s="93"/>
      <c r="C37" s="93"/>
      <c r="D37" s="93"/>
      <c r="E37" s="93"/>
      <c r="F37" s="99"/>
      <c r="G37" s="94"/>
    </row>
    <row r="38" spans="1:7" ht="15" x14ac:dyDescent="0.2">
      <c r="A38" s="95" t="s">
        <v>379</v>
      </c>
      <c r="B38" s="622"/>
      <c r="C38" s="623"/>
      <c r="D38" s="623"/>
      <c r="E38" s="97"/>
      <c r="F38" s="98" t="s">
        <v>92</v>
      </c>
      <c r="G38" s="576"/>
    </row>
    <row r="39" spans="1:7" ht="6" customHeight="1" x14ac:dyDescent="0.2">
      <c r="A39" s="95"/>
      <c r="B39" s="93"/>
      <c r="C39" s="93"/>
      <c r="D39" s="93"/>
      <c r="E39" s="93"/>
      <c r="F39" s="99"/>
      <c r="G39" s="94"/>
    </row>
    <row r="40" spans="1:7" x14ac:dyDescent="0.2">
      <c r="A40" s="95" t="s">
        <v>93</v>
      </c>
      <c r="B40" s="622"/>
      <c r="C40" s="623"/>
      <c r="D40" s="623"/>
      <c r="E40" s="97"/>
      <c r="F40" s="98" t="s">
        <v>94</v>
      </c>
      <c r="G40" s="576"/>
    </row>
    <row r="41" spans="1:7" ht="6" customHeight="1" thickBot="1" x14ac:dyDescent="0.25">
      <c r="A41" s="100"/>
      <c r="B41" s="101"/>
      <c r="C41" s="101"/>
      <c r="D41" s="101"/>
      <c r="E41" s="101"/>
      <c r="F41" s="102"/>
      <c r="G41" s="103"/>
    </row>
    <row r="42" spans="1:7" ht="7.5" customHeight="1" thickBot="1" x14ac:dyDescent="0.25"/>
    <row r="43" spans="1:7" ht="15" x14ac:dyDescent="0.25">
      <c r="A43" s="624" t="s">
        <v>489</v>
      </c>
      <c r="B43" s="625"/>
      <c r="C43" s="625"/>
      <c r="D43" s="625"/>
      <c r="E43" s="625"/>
      <c r="F43" s="625"/>
      <c r="G43" s="626"/>
    </row>
    <row r="44" spans="1:7" ht="6" customHeight="1" x14ac:dyDescent="0.2">
      <c r="A44" s="92"/>
      <c r="B44" s="93"/>
      <c r="C44" s="93"/>
      <c r="D44" s="93"/>
      <c r="E44" s="93"/>
      <c r="F44" s="93"/>
      <c r="G44" s="94"/>
    </row>
    <row r="45" spans="1:7" x14ac:dyDescent="0.2">
      <c r="A45" s="95" t="s">
        <v>95</v>
      </c>
      <c r="B45" s="612"/>
      <c r="C45" s="612"/>
      <c r="D45" s="612"/>
      <c r="E45" s="612"/>
      <c r="F45" s="612"/>
      <c r="G45" s="613"/>
    </row>
    <row r="46" spans="1:7" x14ac:dyDescent="0.2">
      <c r="A46" s="95"/>
      <c r="B46" s="612"/>
      <c r="C46" s="612"/>
      <c r="D46" s="612"/>
      <c r="E46" s="612"/>
      <c r="F46" s="612"/>
      <c r="G46" s="613"/>
    </row>
    <row r="47" spans="1:7" x14ac:dyDescent="0.2">
      <c r="A47" s="95"/>
      <c r="B47" s="612"/>
      <c r="C47" s="612"/>
      <c r="D47" s="612"/>
      <c r="E47" s="612"/>
      <c r="F47" s="612"/>
      <c r="G47" s="613"/>
    </row>
    <row r="48" spans="1:7" x14ac:dyDescent="0.2">
      <c r="A48" s="95"/>
      <c r="B48" s="612"/>
      <c r="C48" s="612"/>
      <c r="D48" s="612"/>
      <c r="E48" s="612"/>
      <c r="F48" s="612"/>
      <c r="G48" s="613"/>
    </row>
    <row r="49" spans="1:10" x14ac:dyDescent="0.2">
      <c r="A49" s="95"/>
      <c r="B49" s="612"/>
      <c r="C49" s="612"/>
      <c r="D49" s="612"/>
      <c r="E49" s="612"/>
      <c r="F49" s="612"/>
      <c r="G49" s="613"/>
    </row>
    <row r="50" spans="1:10" x14ac:dyDescent="0.2">
      <c r="A50" s="95"/>
      <c r="B50" s="612"/>
      <c r="C50" s="612"/>
      <c r="D50" s="612"/>
      <c r="E50" s="612"/>
      <c r="F50" s="612"/>
      <c r="G50" s="613"/>
    </row>
    <row r="51" spans="1:10" x14ac:dyDescent="0.2">
      <c r="A51" s="95"/>
      <c r="B51" s="616" t="s">
        <v>202</v>
      </c>
      <c r="C51" s="617"/>
      <c r="D51" s="617"/>
      <c r="E51" s="617"/>
      <c r="F51" s="617"/>
      <c r="G51" s="618"/>
    </row>
    <row r="52" spans="1:10" ht="6" customHeight="1" x14ac:dyDescent="0.2">
      <c r="A52" s="95"/>
      <c r="B52" s="93"/>
      <c r="C52" s="93"/>
      <c r="D52" s="93"/>
      <c r="E52" s="93"/>
      <c r="F52" s="93"/>
      <c r="G52" s="105"/>
    </row>
    <row r="53" spans="1:10" ht="15.75" thickBot="1" x14ac:dyDescent="0.25">
      <c r="A53" s="100" t="s">
        <v>313</v>
      </c>
      <c r="B53" s="614"/>
      <c r="C53" s="615"/>
      <c r="D53" s="101"/>
      <c r="E53" s="101"/>
      <c r="F53" s="102" t="s">
        <v>314</v>
      </c>
      <c r="G53" s="577"/>
    </row>
    <row r="54" spans="1:10" ht="7.5" customHeight="1" thickBot="1" x14ac:dyDescent="0.25"/>
    <row r="55" spans="1:10" ht="15" x14ac:dyDescent="0.25">
      <c r="A55" s="624" t="s">
        <v>96</v>
      </c>
      <c r="B55" s="625"/>
      <c r="C55" s="625"/>
      <c r="D55" s="625"/>
      <c r="E55" s="625"/>
      <c r="F55" s="625"/>
      <c r="G55" s="626"/>
    </row>
    <row r="56" spans="1:10" ht="6" customHeight="1" x14ac:dyDescent="0.2">
      <c r="A56" s="92"/>
      <c r="B56" s="93"/>
      <c r="C56" s="93"/>
      <c r="D56" s="93"/>
      <c r="E56" s="93"/>
      <c r="F56" s="93"/>
      <c r="G56" s="94"/>
    </row>
    <row r="57" spans="1:10" x14ac:dyDescent="0.2">
      <c r="A57" s="95" t="s">
        <v>97</v>
      </c>
      <c r="B57" s="622"/>
      <c r="C57" s="635"/>
      <c r="D57" s="635"/>
      <c r="E57" s="635"/>
      <c r="F57" s="635"/>
      <c r="G57" s="636"/>
    </row>
    <row r="58" spans="1:10" s="93" customFormat="1" ht="6" customHeight="1" x14ac:dyDescent="0.2">
      <c r="A58" s="95"/>
      <c r="G58" s="94"/>
      <c r="J58" s="498"/>
    </row>
    <row r="59" spans="1:10" x14ac:dyDescent="0.2">
      <c r="A59" s="95" t="s">
        <v>98</v>
      </c>
      <c r="B59" s="622"/>
      <c r="C59" s="635"/>
      <c r="D59" s="635"/>
      <c r="E59" s="635"/>
      <c r="F59" s="635"/>
      <c r="G59" s="636"/>
    </row>
    <row r="60" spans="1:10" s="93" customFormat="1" ht="6" customHeight="1" x14ac:dyDescent="0.2">
      <c r="A60" s="95"/>
      <c r="G60" s="94"/>
      <c r="J60" s="498"/>
    </row>
    <row r="61" spans="1:10" ht="13.5" thickBot="1" x14ac:dyDescent="0.25">
      <c r="A61" s="100" t="s">
        <v>99</v>
      </c>
      <c r="B61" s="655"/>
      <c r="C61" s="656"/>
      <c r="D61" s="657"/>
      <c r="E61" s="104"/>
      <c r="F61" s="102" t="s">
        <v>100</v>
      </c>
      <c r="G61" s="578"/>
    </row>
    <row r="62" spans="1:10" ht="7.5" customHeight="1" thickBot="1" x14ac:dyDescent="0.25"/>
    <row r="63" spans="1:10" ht="24" customHeight="1" thickBot="1" x14ac:dyDescent="0.35">
      <c r="A63" s="187" t="s">
        <v>398</v>
      </c>
      <c r="B63" s="159"/>
      <c r="C63" s="159"/>
      <c r="D63" s="159"/>
      <c r="E63" s="159"/>
      <c r="F63" s="159"/>
      <c r="G63" s="160">
        <f>'Ausgaben- und Finanzierungsplan'!I50</f>
        <v>0</v>
      </c>
      <c r="H63" s="93"/>
    </row>
    <row r="64" spans="1:10" ht="4.5" customHeight="1" x14ac:dyDescent="0.2">
      <c r="A64" s="93"/>
      <c r="B64" s="93"/>
      <c r="C64" s="93"/>
      <c r="D64" s="93"/>
      <c r="E64" s="93"/>
      <c r="F64" s="93"/>
      <c r="G64" s="93"/>
      <c r="H64" s="93"/>
    </row>
    <row r="65" spans="1:8" ht="45" customHeight="1" x14ac:dyDescent="0.2">
      <c r="A65" s="627" t="s">
        <v>494</v>
      </c>
      <c r="B65" s="628"/>
      <c r="C65" s="628"/>
      <c r="D65" s="628"/>
      <c r="E65" s="628"/>
      <c r="F65" s="628"/>
      <c r="G65" s="628"/>
      <c r="H65" s="93"/>
    </row>
  </sheetData>
  <sheetProtection algorithmName="SHA-512" hashValue="w845KQJWXTQYALBnAiahliQjnTqUUfO2P8VIt5PmTBxkp6slxJzTXAIuAqedywIOZc6LKU8znCa4IQ8LvMF8Zw==" saltValue="YGqYfm/1/LCEI2nNG1jRug==" spinCount="100000" sheet="1" selectLockedCells="1"/>
  <customSheetViews>
    <customSheetView guid="{64EDB8CB-9FAE-442C-BA10-2255566A9D15}" scale="90" fitToPage="1" printArea="1" topLeftCell="A22">
      <selection activeCell="I13" sqref="I13"/>
      <pageMargins left="0.78740157480314965" right="0.78740157480314965" top="0.98425196850393704" bottom="0.98425196850393704" header="0.51181102362204722" footer="0.51181102362204722"/>
      <pageSetup paperSize="9" scale="92" orientation="portrait" r:id="rId1"/>
      <headerFooter alignWithMargins="0">
        <oddHeader>&amp;C&amp;"Arial,Fett"Landkreis Altenburger Land
Fachbereich Soziales, Jugend und Gesundheit&amp;R&amp;G</oddHeader>
        <oddFooter>&amp;L&amp;8Antrag auf Förderung 
Landkreis Altenburger Land&amp;C&amp;8Seite 1&amp;R&amp;8Datum der Antragstellung &amp;D</oddFooter>
      </headerFooter>
    </customSheetView>
    <customSheetView guid="{CB0F96DD-44E5-44A4-860F-548ECBB436AE}" scale="90" fitToPage="1" printArea="1" topLeftCell="A22">
      <selection activeCell="I13" sqref="I13"/>
      <pageMargins left="0.78740157480314965" right="0.78740157480314965" top="0.98425196850393704" bottom="0.98425196850393704" header="0.51181102362204722" footer="0.51181102362204722"/>
      <pageSetup paperSize="9" scale="92" orientation="portrait" r:id="rId2"/>
      <headerFooter alignWithMargins="0">
        <oddHeader>&amp;C&amp;"Arial,Fett"Landkreis Altenburger Land
Fachbereich Soziales, Jugend und Gesundheit&amp;R&amp;G</oddHeader>
        <oddFooter>&amp;L&amp;8Antrag auf Förderung 
Landkreis Altenburger Land&amp;C&amp;8Seite 1&amp;R&amp;8Datum der Antragstellung &amp;D</oddFooter>
      </headerFooter>
    </customSheetView>
  </customSheetViews>
  <mergeCells count="24">
    <mergeCell ref="A65:G65"/>
    <mergeCell ref="A3:E3"/>
    <mergeCell ref="A4:E4"/>
    <mergeCell ref="A5:E5"/>
    <mergeCell ref="B57:G57"/>
    <mergeCell ref="B59:G59"/>
    <mergeCell ref="C29:G29"/>
    <mergeCell ref="A19:G19"/>
    <mergeCell ref="B21:G22"/>
    <mergeCell ref="B24:G24"/>
    <mergeCell ref="B26:G26"/>
    <mergeCell ref="B27:G27"/>
    <mergeCell ref="B61:D61"/>
    <mergeCell ref="A55:G55"/>
    <mergeCell ref="C30:G30"/>
    <mergeCell ref="B32:G32"/>
    <mergeCell ref="B45:G50"/>
    <mergeCell ref="B53:C53"/>
    <mergeCell ref="B51:G51"/>
    <mergeCell ref="B34:D34"/>
    <mergeCell ref="B36:D36"/>
    <mergeCell ref="B38:D38"/>
    <mergeCell ref="B40:D40"/>
    <mergeCell ref="A43:G43"/>
  </mergeCells>
  <dataValidations count="1">
    <dataValidation type="list" allowBlank="1" showInputMessage="1" showErrorMessage="1" sqref="A3:E3">
      <formula1>$J$9:$J$15</formula1>
    </dataValidation>
  </dataValidations>
  <pageMargins left="0.78740157480314965" right="0.78740157480314965" top="0.98425196850393704" bottom="0.98425196850393704" header="0.51181102362204722" footer="0.51181102362204722"/>
  <pageSetup paperSize="9" scale="92" orientation="portrait" r:id="rId3"/>
  <headerFooter alignWithMargins="0">
    <oddHeader>&amp;C&amp;"Arial,Fett"Landkreis Altenburger Land
Fachbereich Soziales, Jugend und Gesundheit&amp;R&amp;G</oddHeader>
    <oddFooter>&amp;L&amp;8Antrag auf Förderung 
Landkreis Altenburger Land&amp;C&amp;8Seite 1&amp;R&amp;8Datum der Antragstellung &amp;D</oddFooter>
  </headerFooter>
  <ignoredErrors>
    <ignoredError sqref="G16" unlockedFormula="1"/>
  </ignoredErrors>
  <drawing r:id="rId4"/>
  <legacyDrawing r:id="rId5"/>
  <legacyDrawingHF r:id="rId6"/>
  <mc:AlternateContent xmlns:mc="http://schemas.openxmlformats.org/markup-compatibility/2006">
    <mc:Choice Requires="x14">
      <controls>
        <mc:AlternateContent xmlns:mc="http://schemas.openxmlformats.org/markup-compatibility/2006">
          <mc:Choice Requires="x14">
            <control shapeId="14337" r:id="rId7" name="Check Box 1">
              <controlPr defaultSize="0" autoFill="0" autoLine="0" autoPict="0" altText="Erstantrag">
                <anchor moveWithCells="1">
                  <from>
                    <xdr:col>3</xdr:col>
                    <xdr:colOff>742950</xdr:colOff>
                    <xdr:row>11</xdr:row>
                    <xdr:rowOff>190500</xdr:rowOff>
                  </from>
                  <to>
                    <xdr:col>5</xdr:col>
                    <xdr:colOff>19050</xdr:colOff>
                    <xdr:row>13</xdr:row>
                    <xdr:rowOff>0</xdr:rowOff>
                  </to>
                </anchor>
              </controlPr>
            </control>
          </mc:Choice>
        </mc:AlternateContent>
        <mc:AlternateContent xmlns:mc="http://schemas.openxmlformats.org/markup-compatibility/2006">
          <mc:Choice Requires="x14">
            <control shapeId="14338" r:id="rId8" name="Check Box 2">
              <controlPr defaultSize="0" autoFill="0" autoLine="0" autoPict="0" altText="Änderungsantrag">
                <anchor moveWithCells="1">
                  <from>
                    <xdr:col>3</xdr:col>
                    <xdr:colOff>742950</xdr:colOff>
                    <xdr:row>13</xdr:row>
                    <xdr:rowOff>0</xdr:rowOff>
                  </from>
                  <to>
                    <xdr:col>5</xdr:col>
                    <xdr:colOff>19050</xdr:colOff>
                    <xdr:row>14</xdr:row>
                    <xdr:rowOff>0</xdr:rowOff>
                  </to>
                </anchor>
              </controlPr>
            </control>
          </mc:Choice>
        </mc:AlternateContent>
        <mc:AlternateContent xmlns:mc="http://schemas.openxmlformats.org/markup-compatibility/2006">
          <mc:Choice Requires="x14">
            <control shapeId="14339" r:id="rId9" name="Check Box 3">
              <controlPr defaultSize="0" autoFill="0" autoLine="0" autoPict="0" altText="Folgeantrag">
                <anchor moveWithCells="1">
                  <from>
                    <xdr:col>3</xdr:col>
                    <xdr:colOff>742950</xdr:colOff>
                    <xdr:row>14</xdr:row>
                    <xdr:rowOff>0</xdr:rowOff>
                  </from>
                  <to>
                    <xdr:col>5</xdr:col>
                    <xdr:colOff>19050</xdr:colOff>
                    <xdr:row>15</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1">
    <pageSetUpPr autoPageBreaks="0" fitToPage="1"/>
  </sheetPr>
  <dimension ref="A1:Z122"/>
  <sheetViews>
    <sheetView showGridLines="0" showRowColHeaders="0" zoomScaleNormal="100" workbookViewId="0">
      <selection activeCell="E6" sqref="E6:I6"/>
    </sheetView>
  </sheetViews>
  <sheetFormatPr baseColWidth="10" defaultColWidth="11.42578125" defaultRowHeight="11.25" x14ac:dyDescent="0.2"/>
  <cols>
    <col min="1" max="1" width="1.28515625" style="189" customWidth="1"/>
    <col min="2" max="2" width="27.28515625" style="189" customWidth="1"/>
    <col min="3" max="3" width="11.42578125" style="189" customWidth="1"/>
    <col min="4" max="4" width="2.140625" style="189" customWidth="1"/>
    <col min="5" max="5" width="12.7109375" style="193" customWidth="1"/>
    <col min="6" max="6" width="11.42578125" style="189" customWidth="1"/>
    <col min="7" max="7" width="2.140625" style="189" customWidth="1"/>
    <col min="8" max="8" width="16.85546875" style="189" customWidth="1"/>
    <col min="9" max="9" width="12.42578125" style="225" customWidth="1"/>
    <col min="10" max="10" width="1.28515625" style="189" customWidth="1"/>
    <col min="11" max="11" width="11.28515625" style="189" hidden="1" customWidth="1"/>
    <col min="12" max="12" width="14.28515625" style="189" hidden="1" customWidth="1"/>
    <col min="13" max="13" width="12" style="249" customWidth="1"/>
    <col min="14" max="14" width="11.42578125" style="249"/>
    <col min="15" max="21" width="11.42578125" style="189"/>
    <col min="22" max="22" width="11.42578125" style="189" customWidth="1"/>
    <col min="23" max="16384" width="11.42578125" style="189"/>
  </cols>
  <sheetData>
    <row r="1" spans="1:14" s="191" customFormat="1" ht="18" customHeight="1" x14ac:dyDescent="0.2">
      <c r="B1" s="191" t="s">
        <v>58</v>
      </c>
      <c r="E1" s="562"/>
      <c r="I1" s="192" t="str">
        <f ca="1">MID(CELL("Dateiname",$A$1),FIND("]",CELL("Dateiname",$A$1))+1,31)</f>
        <v>A1-P4</v>
      </c>
      <c r="M1" s="369"/>
      <c r="N1" s="369"/>
    </row>
    <row r="2" spans="1:14" ht="15.75" thickBot="1" x14ac:dyDescent="0.3">
      <c r="F2" s="194"/>
      <c r="G2" s="195" t="s">
        <v>85</v>
      </c>
      <c r="H2" s="772" t="str">
        <f>IF('Seite 1'!G17="","",'Seite 1'!G17)</f>
        <v/>
      </c>
      <c r="I2" s="773"/>
    </row>
    <row r="3" spans="1:14" ht="4.5" customHeight="1" x14ac:dyDescent="0.2">
      <c r="A3" s="196"/>
      <c r="B3" s="197"/>
      <c r="C3" s="197"/>
      <c r="D3" s="197"/>
      <c r="E3" s="197"/>
      <c r="F3" s="197"/>
      <c r="G3" s="197"/>
      <c r="H3" s="197"/>
      <c r="I3" s="198"/>
      <c r="J3" s="199"/>
    </row>
    <row r="4" spans="1:14" ht="12" x14ac:dyDescent="0.2">
      <c r="A4" s="200"/>
      <c r="B4" s="201" t="s">
        <v>22</v>
      </c>
      <c r="C4" s="202"/>
      <c r="D4" s="203"/>
      <c r="E4" s="202"/>
      <c r="F4" s="202"/>
      <c r="G4" s="202"/>
      <c r="H4" s="202"/>
      <c r="I4" s="204"/>
      <c r="J4" s="205"/>
    </row>
    <row r="5" spans="1:14" ht="4.5" customHeight="1" x14ac:dyDescent="0.2">
      <c r="A5" s="206"/>
      <c r="B5" s="190"/>
      <c r="C5" s="190"/>
      <c r="D5" s="190"/>
      <c r="E5" s="190"/>
      <c r="F5" s="190"/>
      <c r="G5" s="190"/>
      <c r="H5" s="190"/>
      <c r="I5" s="207"/>
      <c r="J5" s="208"/>
    </row>
    <row r="6" spans="1:14" ht="11.25" customHeight="1" x14ac:dyDescent="0.25">
      <c r="A6" s="206"/>
      <c r="B6" s="190" t="s">
        <v>23</v>
      </c>
      <c r="C6" s="190"/>
      <c r="D6" s="190"/>
      <c r="E6" s="776"/>
      <c r="F6" s="777"/>
      <c r="G6" s="777"/>
      <c r="H6" s="777"/>
      <c r="I6" s="770"/>
      <c r="J6" s="208"/>
    </row>
    <row r="7" spans="1:14" ht="4.5" customHeight="1" x14ac:dyDescent="0.2">
      <c r="A7" s="206"/>
      <c r="B7" s="190"/>
      <c r="C7" s="190"/>
      <c r="D7" s="190"/>
      <c r="E7" s="190"/>
      <c r="F7" s="190"/>
      <c r="G7" s="190"/>
      <c r="H7" s="190"/>
      <c r="I7" s="207"/>
      <c r="J7" s="208"/>
    </row>
    <row r="8" spans="1:14" ht="11.25" customHeight="1" x14ac:dyDescent="0.25">
      <c r="A8" s="206"/>
      <c r="B8" s="190" t="s">
        <v>24</v>
      </c>
      <c r="C8" s="190"/>
      <c r="D8" s="190"/>
      <c r="E8" s="776"/>
      <c r="F8" s="777"/>
      <c r="G8" s="777"/>
      <c r="H8" s="777"/>
      <c r="I8" s="770"/>
      <c r="J8" s="208"/>
    </row>
    <row r="9" spans="1:14" ht="4.5" customHeight="1" x14ac:dyDescent="0.2">
      <c r="A9" s="206"/>
      <c r="B9" s="190"/>
      <c r="C9" s="190"/>
      <c r="D9" s="190"/>
      <c r="E9" s="190"/>
      <c r="F9" s="190"/>
      <c r="G9" s="190"/>
      <c r="H9" s="190"/>
      <c r="I9" s="207"/>
      <c r="J9" s="208"/>
    </row>
    <row r="10" spans="1:14" ht="11.25" customHeight="1" x14ac:dyDescent="0.25">
      <c r="A10" s="206"/>
      <c r="B10" s="190" t="s">
        <v>25</v>
      </c>
      <c r="C10" s="190"/>
      <c r="D10" s="190"/>
      <c r="E10" s="776"/>
      <c r="F10" s="777"/>
      <c r="G10" s="777"/>
      <c r="H10" s="777"/>
      <c r="I10" s="770"/>
      <c r="J10" s="208"/>
    </row>
    <row r="11" spans="1:14" ht="4.5" customHeight="1" x14ac:dyDescent="0.2">
      <c r="A11" s="206"/>
      <c r="B11" s="190"/>
      <c r="C11" s="190"/>
      <c r="D11" s="190"/>
      <c r="E11" s="190"/>
      <c r="F11" s="190"/>
      <c r="G11" s="190"/>
      <c r="H11" s="190"/>
      <c r="I11" s="207"/>
      <c r="J11" s="208"/>
    </row>
    <row r="12" spans="1:14" x14ac:dyDescent="0.2">
      <c r="A12" s="206"/>
      <c r="B12" s="190" t="s">
        <v>26</v>
      </c>
      <c r="C12" s="190"/>
      <c r="D12" s="190"/>
      <c r="E12" s="190"/>
      <c r="F12" s="190"/>
      <c r="G12" s="190"/>
      <c r="H12" s="190"/>
      <c r="I12" s="551"/>
      <c r="J12" s="208"/>
    </row>
    <row r="13" spans="1:14" ht="4.5" customHeight="1" thickBot="1" x14ac:dyDescent="0.25">
      <c r="A13" s="206"/>
      <c r="B13" s="190"/>
      <c r="C13" s="190"/>
      <c r="D13" s="190"/>
      <c r="E13" s="190"/>
      <c r="F13" s="190"/>
      <c r="G13" s="190"/>
      <c r="H13" s="190"/>
      <c r="I13" s="457"/>
      <c r="J13" s="208"/>
    </row>
    <row r="14" spans="1:14" ht="12" customHeight="1" x14ac:dyDescent="0.2">
      <c r="A14" s="196"/>
      <c r="B14" s="458" t="s">
        <v>382</v>
      </c>
      <c r="C14" s="197"/>
      <c r="D14" s="197"/>
      <c r="E14" s="197"/>
      <c r="F14" s="197"/>
      <c r="G14" s="197"/>
      <c r="H14" s="197"/>
      <c r="I14" s="198"/>
      <c r="J14" s="199"/>
    </row>
    <row r="15" spans="1:14" ht="4.5" customHeight="1" x14ac:dyDescent="0.2">
      <c r="A15" s="206"/>
      <c r="B15" s="190"/>
      <c r="C15" s="190"/>
      <c r="D15" s="190"/>
      <c r="E15" s="190"/>
      <c r="F15" s="190"/>
      <c r="G15" s="190"/>
      <c r="H15" s="190"/>
      <c r="I15" s="207"/>
      <c r="J15" s="208"/>
    </row>
    <row r="16" spans="1:14" x14ac:dyDescent="0.2">
      <c r="A16" s="206"/>
      <c r="B16" s="190" t="s">
        <v>27</v>
      </c>
      <c r="C16" s="190"/>
      <c r="D16" s="190"/>
      <c r="E16" s="190"/>
      <c r="F16" s="190"/>
      <c r="G16" s="190"/>
      <c r="H16" s="190"/>
      <c r="I16" s="551"/>
      <c r="J16" s="208"/>
    </row>
    <row r="17" spans="1:22" ht="4.5" customHeight="1" x14ac:dyDescent="0.2">
      <c r="A17" s="206"/>
      <c r="B17" s="190"/>
      <c r="C17" s="190"/>
      <c r="D17" s="190"/>
      <c r="E17" s="190"/>
      <c r="F17" s="190"/>
      <c r="G17" s="190"/>
      <c r="H17" s="190"/>
      <c r="I17" s="207"/>
      <c r="J17" s="208"/>
    </row>
    <row r="18" spans="1:22" ht="11.25" customHeight="1" x14ac:dyDescent="0.25">
      <c r="A18" s="206"/>
      <c r="B18" s="190" t="s">
        <v>28</v>
      </c>
      <c r="C18" s="769" t="s">
        <v>181</v>
      </c>
      <c r="D18" s="770"/>
      <c r="E18" s="218" t="s">
        <v>408</v>
      </c>
      <c r="F18" s="554"/>
      <c r="G18" s="190"/>
      <c r="H18" s="190" t="s">
        <v>38</v>
      </c>
      <c r="I18" s="551"/>
      <c r="J18" s="208"/>
    </row>
    <row r="19" spans="1:22" ht="4.5" customHeight="1" x14ac:dyDescent="0.2">
      <c r="A19" s="206"/>
      <c r="B19" s="190"/>
      <c r="C19" s="190"/>
      <c r="D19" s="190"/>
      <c r="E19" s="190"/>
      <c r="F19" s="190"/>
      <c r="G19" s="190"/>
      <c r="H19" s="190"/>
      <c r="I19" s="207"/>
      <c r="J19" s="208"/>
    </row>
    <row r="20" spans="1:22" x14ac:dyDescent="0.2">
      <c r="A20" s="206"/>
      <c r="B20" s="190" t="s">
        <v>31</v>
      </c>
      <c r="C20" s="190"/>
      <c r="D20" s="190"/>
      <c r="E20" s="190"/>
      <c r="F20" s="553"/>
      <c r="G20" s="190"/>
      <c r="H20" s="190" t="s">
        <v>32</v>
      </c>
      <c r="I20" s="551"/>
      <c r="J20" s="208"/>
    </row>
    <row r="21" spans="1:22" ht="4.5" customHeight="1" x14ac:dyDescent="0.2">
      <c r="A21" s="206"/>
      <c r="B21" s="190"/>
      <c r="C21" s="190"/>
      <c r="D21" s="190"/>
      <c r="E21" s="190"/>
      <c r="F21" s="190"/>
      <c r="G21" s="190"/>
      <c r="H21" s="190"/>
      <c r="I21" s="207"/>
      <c r="J21" s="208"/>
    </row>
    <row r="22" spans="1:22" ht="12.75" x14ac:dyDescent="0.2">
      <c r="A22" s="206"/>
      <c r="B22" s="190" t="s">
        <v>442</v>
      </c>
      <c r="C22" s="190"/>
      <c r="D22" s="190"/>
      <c r="E22" s="190"/>
      <c r="F22" s="190"/>
      <c r="G22" s="190"/>
      <c r="H22" s="190" t="s">
        <v>33</v>
      </c>
      <c r="I22" s="552">
        <v>39</v>
      </c>
      <c r="J22" s="208"/>
      <c r="O22" s="191" t="s">
        <v>529</v>
      </c>
    </row>
    <row r="23" spans="1:22" ht="4.5" customHeight="1" x14ac:dyDescent="0.2">
      <c r="A23" s="206"/>
      <c r="B23" s="190"/>
      <c r="C23" s="190"/>
      <c r="D23" s="190"/>
      <c r="E23" s="190"/>
      <c r="F23" s="190"/>
      <c r="G23" s="190"/>
      <c r="H23" s="190"/>
      <c r="I23" s="207"/>
      <c r="J23" s="208"/>
    </row>
    <row r="24" spans="1:22" ht="35.25" customHeight="1" x14ac:dyDescent="0.25">
      <c r="A24" s="206"/>
      <c r="B24" s="778" t="s">
        <v>530</v>
      </c>
      <c r="C24" s="779"/>
      <c r="D24" s="779"/>
      <c r="E24" s="779"/>
      <c r="F24" s="779"/>
      <c r="G24" s="190"/>
      <c r="H24" s="218" t="s">
        <v>388</v>
      </c>
      <c r="I24" s="479" t="str">
        <f>IF(U41&gt;0,U64,"")</f>
        <v/>
      </c>
      <c r="J24" s="208"/>
      <c r="O24" s="414"/>
      <c r="P24" s="426" t="s">
        <v>510</v>
      </c>
      <c r="Q24" s="426"/>
      <c r="R24" s="426"/>
      <c r="S24" s="426"/>
      <c r="T24" s="426"/>
      <c r="U24" s="426">
        <v>2088</v>
      </c>
      <c r="V24" s="426" t="s">
        <v>511</v>
      </c>
    </row>
    <row r="25" spans="1:22" ht="4.5" customHeight="1" x14ac:dyDescent="0.2">
      <c r="A25" s="206"/>
      <c r="B25" s="190"/>
      <c r="C25" s="190"/>
      <c r="D25" s="190"/>
      <c r="E25" s="190"/>
      <c r="F25" s="190"/>
      <c r="G25" s="190"/>
      <c r="H25" s="190"/>
      <c r="I25" s="207"/>
      <c r="J25" s="208"/>
    </row>
    <row r="26" spans="1:22" ht="12.75" x14ac:dyDescent="0.2">
      <c r="A26" s="206"/>
      <c r="B26" s="190" t="s">
        <v>29</v>
      </c>
      <c r="C26" s="190"/>
      <c r="D26" s="190"/>
      <c r="E26" s="190"/>
      <c r="F26" s="190"/>
      <c r="G26" s="190"/>
      <c r="H26" s="190" t="s">
        <v>33</v>
      </c>
      <c r="I26" s="552"/>
      <c r="J26" s="208"/>
      <c r="O26" s="429" t="s">
        <v>512</v>
      </c>
    </row>
    <row r="27" spans="1:22" ht="4.5" customHeight="1" x14ac:dyDescent="0.2">
      <c r="A27" s="206"/>
      <c r="B27" s="190"/>
      <c r="C27" s="190"/>
      <c r="D27" s="190"/>
      <c r="E27" s="190"/>
      <c r="F27" s="190"/>
      <c r="G27" s="190"/>
      <c r="H27" s="190"/>
      <c r="I27" s="207"/>
      <c r="J27" s="208"/>
    </row>
    <row r="28" spans="1:22" ht="12.75" x14ac:dyDescent="0.2">
      <c r="A28" s="206"/>
      <c r="B28" s="190" t="s">
        <v>30</v>
      </c>
      <c r="C28" s="190"/>
      <c r="D28" s="190"/>
      <c r="E28" s="190"/>
      <c r="F28" s="190"/>
      <c r="G28" s="190"/>
      <c r="H28" s="190" t="s">
        <v>33</v>
      </c>
      <c r="I28" s="552"/>
      <c r="J28" s="208"/>
      <c r="O28" s="399" t="s">
        <v>513</v>
      </c>
    </row>
    <row r="29" spans="1:22" ht="4.5" customHeight="1" x14ac:dyDescent="0.2">
      <c r="A29" s="206"/>
      <c r="B29" s="190"/>
      <c r="C29" s="190"/>
      <c r="D29" s="190"/>
      <c r="E29" s="190"/>
      <c r="F29" s="190"/>
      <c r="G29" s="190"/>
      <c r="H29" s="190"/>
      <c r="I29" s="207"/>
      <c r="J29" s="208"/>
    </row>
    <row r="30" spans="1:22" ht="11.25" customHeight="1" x14ac:dyDescent="0.2">
      <c r="A30" s="206"/>
      <c r="B30" s="190" t="s">
        <v>56</v>
      </c>
      <c r="C30" s="190"/>
      <c r="D30" s="190"/>
      <c r="E30" s="190"/>
      <c r="F30" s="190"/>
      <c r="G30" s="190"/>
      <c r="H30" s="190"/>
      <c r="I30" s="559">
        <v>0</v>
      </c>
      <c r="J30" s="208"/>
      <c r="O30" s="563"/>
      <c r="P30" s="409" t="s">
        <v>514</v>
      </c>
      <c r="Q30" s="409"/>
      <c r="R30" s="424"/>
      <c r="S30" s="412">
        <f>O30*8</f>
        <v>0</v>
      </c>
      <c r="T30" s="424" t="s">
        <v>511</v>
      </c>
    </row>
    <row r="31" spans="1:22" ht="4.5" customHeight="1" x14ac:dyDescent="0.2">
      <c r="A31" s="206"/>
      <c r="B31" s="190"/>
      <c r="C31" s="190"/>
      <c r="D31" s="190"/>
      <c r="E31" s="190"/>
      <c r="F31" s="190"/>
      <c r="G31" s="190"/>
      <c r="H31" s="190"/>
      <c r="I31" s="207"/>
      <c r="J31" s="208"/>
    </row>
    <row r="32" spans="1:22" ht="11.25" customHeight="1" x14ac:dyDescent="0.2">
      <c r="A32" s="206"/>
      <c r="B32" s="212" t="s">
        <v>57</v>
      </c>
      <c r="C32" s="190"/>
      <c r="D32" s="190"/>
      <c r="E32" s="190"/>
      <c r="F32" s="190"/>
      <c r="G32" s="190"/>
      <c r="H32" s="190"/>
      <c r="I32" s="559">
        <v>0</v>
      </c>
      <c r="J32" s="208"/>
      <c r="O32" s="563"/>
      <c r="P32" s="409" t="s">
        <v>515</v>
      </c>
      <c r="Q32" s="409"/>
      <c r="R32" s="424"/>
      <c r="S32" s="412">
        <f>O32*8</f>
        <v>0</v>
      </c>
      <c r="T32" s="424" t="s">
        <v>511</v>
      </c>
    </row>
    <row r="33" spans="1:26" ht="4.5" customHeight="1" x14ac:dyDescent="0.2">
      <c r="A33" s="206"/>
      <c r="B33" s="212"/>
      <c r="C33" s="190"/>
      <c r="D33" s="190"/>
      <c r="E33" s="190"/>
      <c r="F33" s="190"/>
      <c r="G33" s="190"/>
      <c r="H33" s="190"/>
      <c r="I33" s="436"/>
      <c r="J33" s="208"/>
      <c r="O33" s="461"/>
      <c r="P33" s="437"/>
      <c r="Q33" s="437"/>
      <c r="R33" s="437"/>
      <c r="S33" s="437"/>
      <c r="T33" s="437"/>
    </row>
    <row r="34" spans="1:26" ht="12.75" x14ac:dyDescent="0.2">
      <c r="A34" s="206"/>
      <c r="B34" s="190"/>
      <c r="C34" s="190"/>
      <c r="D34" s="190"/>
      <c r="E34" s="190"/>
      <c r="F34" s="190"/>
      <c r="G34" s="190"/>
      <c r="H34" s="190"/>
      <c r="I34" s="190"/>
      <c r="J34" s="208"/>
      <c r="O34" s="563"/>
      <c r="P34" s="409" t="s">
        <v>516</v>
      </c>
      <c r="Q34" s="409"/>
      <c r="R34" s="424"/>
      <c r="S34" s="412">
        <f>O34*8</f>
        <v>0</v>
      </c>
      <c r="T34" s="424" t="s">
        <v>511</v>
      </c>
    </row>
    <row r="35" spans="1:26" ht="4.5" customHeight="1" x14ac:dyDescent="0.2">
      <c r="A35" s="214"/>
      <c r="B35" s="215"/>
      <c r="C35" s="215"/>
      <c r="D35" s="215"/>
      <c r="E35" s="215"/>
      <c r="F35" s="215"/>
      <c r="G35" s="215"/>
      <c r="H35" s="215"/>
      <c r="I35" s="216"/>
      <c r="J35" s="217"/>
    </row>
    <row r="36" spans="1:26" ht="12.75" x14ac:dyDescent="0.2">
      <c r="A36" s="200"/>
      <c r="B36" s="201" t="s">
        <v>34</v>
      </c>
      <c r="C36" s="202"/>
      <c r="D36" s="202"/>
      <c r="E36" s="211"/>
      <c r="F36" s="202"/>
      <c r="G36" s="202"/>
      <c r="H36" s="202"/>
      <c r="I36" s="204"/>
      <c r="J36" s="205"/>
      <c r="O36" s="563"/>
      <c r="P36" s="409" t="s">
        <v>517</v>
      </c>
      <c r="Q36" s="409"/>
      <c r="R36" s="424"/>
      <c r="S36" s="412">
        <f>O36*8</f>
        <v>0</v>
      </c>
      <c r="T36" s="424" t="s">
        <v>511</v>
      </c>
    </row>
    <row r="37" spans="1:26" ht="4.5" customHeight="1" x14ac:dyDescent="0.2">
      <c r="A37" s="206"/>
      <c r="B37" s="190"/>
      <c r="C37" s="190"/>
      <c r="D37" s="190"/>
      <c r="E37" s="190"/>
      <c r="F37" s="190"/>
      <c r="G37" s="190"/>
      <c r="H37" s="190"/>
      <c r="I37" s="207"/>
      <c r="J37" s="208"/>
    </row>
    <row r="38" spans="1:26" ht="12.75" x14ac:dyDescent="0.2">
      <c r="A38" s="206"/>
      <c r="B38" s="212" t="s">
        <v>39</v>
      </c>
      <c r="C38" s="554" t="s">
        <v>37</v>
      </c>
      <c r="D38" s="190"/>
      <c r="E38" s="218" t="s">
        <v>35</v>
      </c>
      <c r="F38" s="554"/>
      <c r="G38" s="190"/>
      <c r="H38" s="218" t="s">
        <v>36</v>
      </c>
      <c r="I38" s="554"/>
      <c r="J38" s="208"/>
      <c r="O38" s="563"/>
      <c r="P38" s="409" t="s">
        <v>518</v>
      </c>
      <c r="Q38" s="409"/>
      <c r="R38" s="424"/>
      <c r="S38" s="412">
        <f>O38*8</f>
        <v>0</v>
      </c>
      <c r="T38" s="424" t="s">
        <v>511</v>
      </c>
    </row>
    <row r="39" spans="1:26" x14ac:dyDescent="0.2">
      <c r="A39" s="206"/>
      <c r="B39" s="190"/>
      <c r="C39" s="190"/>
      <c r="D39" s="190"/>
      <c r="E39" s="213"/>
      <c r="F39" s="190"/>
      <c r="G39" s="190"/>
      <c r="H39" s="190"/>
      <c r="I39" s="207"/>
      <c r="J39" s="208"/>
    </row>
    <row r="40" spans="1:26" ht="4.5" customHeight="1" x14ac:dyDescent="0.2">
      <c r="A40" s="206"/>
      <c r="B40" s="190"/>
      <c r="C40" s="190"/>
      <c r="D40" s="190"/>
      <c r="E40" s="190"/>
      <c r="F40" s="190"/>
      <c r="G40" s="190"/>
      <c r="H40" s="190"/>
      <c r="I40" s="207"/>
      <c r="J40" s="208"/>
    </row>
    <row r="41" spans="1:26" ht="12.75" x14ac:dyDescent="0.2">
      <c r="A41" s="200"/>
      <c r="B41" s="201" t="s">
        <v>40</v>
      </c>
      <c r="C41" s="202"/>
      <c r="D41" s="202"/>
      <c r="E41" s="211"/>
      <c r="F41" s="202"/>
      <c r="G41" s="202"/>
      <c r="H41" s="202"/>
      <c r="I41" s="204"/>
      <c r="J41" s="205"/>
      <c r="O41" s="414"/>
      <c r="P41" s="427" t="s">
        <v>519</v>
      </c>
      <c r="Q41" s="426"/>
      <c r="R41" s="426"/>
      <c r="S41" s="426"/>
      <c r="T41" s="413"/>
      <c r="U41" s="426">
        <f>SUM(S30,S32,S34,S36,S38)</f>
        <v>0</v>
      </c>
      <c r="V41" s="426" t="s">
        <v>511</v>
      </c>
    </row>
    <row r="42" spans="1:26" ht="4.5" customHeight="1" x14ac:dyDescent="0.2">
      <c r="A42" s="206"/>
      <c r="B42" s="190"/>
      <c r="C42" s="190"/>
      <c r="D42" s="190"/>
      <c r="E42" s="190"/>
      <c r="F42" s="190"/>
      <c r="G42" s="190"/>
      <c r="H42" s="190"/>
      <c r="I42" s="207"/>
      <c r="J42" s="208"/>
    </row>
    <row r="43" spans="1:26" x14ac:dyDescent="0.2">
      <c r="A43" s="206"/>
      <c r="B43" s="190"/>
      <c r="C43" s="190"/>
      <c r="D43" s="190"/>
      <c r="E43" s="213"/>
      <c r="F43" s="190"/>
      <c r="G43" s="190"/>
      <c r="H43" s="190" t="s">
        <v>42</v>
      </c>
      <c r="I43" s="207" t="s">
        <v>41</v>
      </c>
      <c r="J43" s="208"/>
    </row>
    <row r="44" spans="1:26" ht="12.75" x14ac:dyDescent="0.2">
      <c r="A44" s="206"/>
      <c r="B44" s="190" t="s">
        <v>400</v>
      </c>
      <c r="C44" s="190"/>
      <c r="D44" s="190"/>
      <c r="E44" s="213"/>
      <c r="F44" s="190"/>
      <c r="G44" s="190"/>
      <c r="H44" s="552"/>
      <c r="I44" s="555">
        <v>0</v>
      </c>
      <c r="J44" s="208"/>
      <c r="O44" s="429" t="s">
        <v>520</v>
      </c>
    </row>
    <row r="45" spans="1:26" ht="11.25" customHeight="1" x14ac:dyDescent="0.2">
      <c r="A45" s="206"/>
      <c r="B45" s="774" t="s">
        <v>43</v>
      </c>
      <c r="C45" s="774"/>
      <c r="D45" s="774"/>
      <c r="E45" s="774"/>
      <c r="F45" s="774"/>
      <c r="G45" s="775"/>
      <c r="H45" s="552"/>
      <c r="I45" s="555">
        <v>0</v>
      </c>
      <c r="J45" s="208"/>
      <c r="O45" s="189" t="s">
        <v>528</v>
      </c>
      <c r="S45" s="189" t="s">
        <v>521</v>
      </c>
      <c r="T45" s="417"/>
    </row>
    <row r="46" spans="1:26" ht="15" x14ac:dyDescent="0.25">
      <c r="A46" s="206"/>
      <c r="B46" s="774"/>
      <c r="C46" s="774"/>
      <c r="D46" s="774"/>
      <c r="E46" s="774"/>
      <c r="F46" s="774"/>
      <c r="G46" s="775"/>
      <c r="H46" s="552"/>
      <c r="I46" s="555">
        <v>0</v>
      </c>
      <c r="J46" s="208"/>
      <c r="O46" s="780"/>
      <c r="P46" s="777"/>
      <c r="Q46" s="777"/>
      <c r="R46" s="781"/>
      <c r="S46" s="564"/>
      <c r="T46" s="424" t="s">
        <v>522</v>
      </c>
      <c r="U46" s="418"/>
    </row>
    <row r="47" spans="1:26" ht="4.5" customHeight="1" x14ac:dyDescent="0.2">
      <c r="A47" s="206"/>
      <c r="B47" s="190"/>
      <c r="C47" s="190"/>
      <c r="D47" s="190"/>
      <c r="E47" s="190"/>
      <c r="F47" s="190"/>
      <c r="G47" s="190"/>
      <c r="H47" s="190"/>
      <c r="I47" s="207"/>
      <c r="J47" s="208"/>
    </row>
    <row r="48" spans="1:26" ht="12.75" customHeight="1" x14ac:dyDescent="0.2">
      <c r="A48" s="206"/>
      <c r="B48" s="190"/>
      <c r="C48" s="190"/>
      <c r="D48" s="190"/>
      <c r="E48" s="213"/>
      <c r="F48" s="190"/>
      <c r="G48" s="190"/>
      <c r="H48" s="190"/>
      <c r="I48" s="207"/>
      <c r="J48" s="208"/>
      <c r="U48" s="430"/>
      <c r="Z48" s="234"/>
    </row>
    <row r="49" spans="1:26" ht="15" customHeight="1" x14ac:dyDescent="0.25">
      <c r="A49" s="206"/>
      <c r="B49" s="190" t="s">
        <v>44</v>
      </c>
      <c r="C49" s="190" t="s">
        <v>45</v>
      </c>
      <c r="D49" s="190"/>
      <c r="E49" s="555">
        <v>0</v>
      </c>
      <c r="F49" s="190"/>
      <c r="G49" s="190"/>
      <c r="H49" s="190"/>
      <c r="I49" s="480">
        <f>(H44+H45+H46)*E49</f>
        <v>0</v>
      </c>
      <c r="J49" s="208"/>
      <c r="O49" s="780"/>
      <c r="P49" s="777"/>
      <c r="Q49" s="777"/>
      <c r="R49" s="781"/>
      <c r="S49" s="564"/>
      <c r="T49" s="424" t="s">
        <v>522</v>
      </c>
      <c r="U49" s="190"/>
    </row>
    <row r="50" spans="1:26" ht="4.5" customHeight="1" x14ac:dyDescent="0.2">
      <c r="A50" s="206"/>
      <c r="B50" s="190"/>
      <c r="C50" s="190"/>
      <c r="D50" s="190"/>
      <c r="E50" s="190"/>
      <c r="F50" s="190"/>
      <c r="G50" s="190"/>
      <c r="H50" s="190"/>
      <c r="I50" s="207"/>
      <c r="J50" s="208"/>
      <c r="U50" s="190"/>
    </row>
    <row r="51" spans="1:26" ht="15" x14ac:dyDescent="0.25">
      <c r="A51" s="206"/>
      <c r="B51" s="190" t="s">
        <v>587</v>
      </c>
      <c r="C51" s="190"/>
      <c r="D51" s="190"/>
      <c r="E51" s="213"/>
      <c r="F51" s="190"/>
      <c r="G51" s="190"/>
      <c r="H51" s="190"/>
      <c r="I51" s="555">
        <v>0</v>
      </c>
      <c r="J51" s="208"/>
      <c r="O51" s="780"/>
      <c r="P51" s="777"/>
      <c r="Q51" s="777"/>
      <c r="R51" s="781"/>
      <c r="S51" s="564"/>
      <c r="T51" s="424" t="s">
        <v>522</v>
      </c>
      <c r="U51" s="430"/>
    </row>
    <row r="52" spans="1:26" x14ac:dyDescent="0.2">
      <c r="A52" s="206"/>
      <c r="B52" s="190"/>
      <c r="C52" s="190"/>
      <c r="D52" s="190"/>
      <c r="E52" s="213"/>
      <c r="F52" s="190"/>
      <c r="G52" s="190"/>
      <c r="H52" s="190"/>
      <c r="I52" s="207"/>
      <c r="J52" s="208"/>
      <c r="U52" s="190"/>
    </row>
    <row r="53" spans="1:26" ht="15" x14ac:dyDescent="0.25">
      <c r="A53" s="206"/>
      <c r="B53" s="190" t="s">
        <v>46</v>
      </c>
      <c r="C53" s="190"/>
      <c r="D53" s="190"/>
      <c r="E53" s="213"/>
      <c r="F53" s="190"/>
      <c r="G53" s="190"/>
      <c r="H53" s="190"/>
      <c r="I53" s="480">
        <f>IF(I22&gt;0,((H44*I44)+(H45*I45)+(H46*I46)+I49)/I22*I28+((I51/12)*(I28/I22)*(H44+H45+H46)),0)</f>
        <v>0</v>
      </c>
      <c r="J53" s="208"/>
      <c r="O53" s="780"/>
      <c r="P53" s="777"/>
      <c r="Q53" s="777"/>
      <c r="R53" s="781"/>
      <c r="S53" s="564"/>
      <c r="T53" s="424" t="s">
        <v>522</v>
      </c>
      <c r="U53" s="430"/>
    </row>
    <row r="54" spans="1:26" x14ac:dyDescent="0.2">
      <c r="A54" s="206"/>
      <c r="B54" s="190"/>
      <c r="C54" s="190"/>
      <c r="D54" s="190"/>
      <c r="E54" s="213"/>
      <c r="F54" s="190"/>
      <c r="G54" s="190"/>
      <c r="H54" s="190"/>
      <c r="I54" s="207"/>
      <c r="J54" s="208"/>
      <c r="U54" s="190"/>
    </row>
    <row r="55" spans="1:26" ht="15" x14ac:dyDescent="0.25">
      <c r="A55" s="206"/>
      <c r="B55" s="190" t="s">
        <v>47</v>
      </c>
      <c r="C55" s="190"/>
      <c r="D55" s="190"/>
      <c r="E55" s="213"/>
      <c r="F55" s="190"/>
      <c r="G55" s="190"/>
      <c r="H55" s="190"/>
      <c r="I55" s="207"/>
      <c r="J55" s="208"/>
      <c r="N55" s="189"/>
      <c r="O55" s="780"/>
      <c r="P55" s="777"/>
      <c r="Q55" s="777"/>
      <c r="R55" s="781"/>
      <c r="S55" s="564"/>
      <c r="T55" s="424" t="s">
        <v>522</v>
      </c>
      <c r="U55" s="430"/>
    </row>
    <row r="56" spans="1:26" ht="11.25" customHeight="1" x14ac:dyDescent="0.25">
      <c r="A56" s="206"/>
      <c r="B56" s="190"/>
      <c r="C56" s="190" t="s">
        <v>48</v>
      </c>
      <c r="D56" s="190"/>
      <c r="E56" s="213"/>
      <c r="F56" s="481">
        <v>9.2999999999999999E-2</v>
      </c>
      <c r="G56" s="190"/>
      <c r="H56" s="190"/>
      <c r="I56" s="480">
        <f>$I$53*F56</f>
        <v>0</v>
      </c>
      <c r="J56" s="208"/>
      <c r="N56" s="189"/>
      <c r="O56" s="780"/>
      <c r="P56" s="777"/>
      <c r="Q56" s="777"/>
      <c r="R56" s="781"/>
      <c r="S56" s="564"/>
      <c r="T56" s="424" t="s">
        <v>522</v>
      </c>
      <c r="U56" s="430"/>
      <c r="Z56" s="234"/>
    </row>
    <row r="57" spans="1:26" x14ac:dyDescent="0.2">
      <c r="A57" s="206"/>
      <c r="B57" s="190"/>
      <c r="C57" s="190" t="s">
        <v>49</v>
      </c>
      <c r="D57" s="190"/>
      <c r="E57" s="213"/>
      <c r="F57" s="481">
        <v>1.2999999999999999E-2</v>
      </c>
      <c r="G57" s="190"/>
      <c r="H57" s="190"/>
      <c r="I57" s="480">
        <f>$I$53*F57</f>
        <v>0</v>
      </c>
      <c r="J57" s="208"/>
      <c r="N57" s="189"/>
    </row>
    <row r="58" spans="1:26" ht="18.75" x14ac:dyDescent="0.2">
      <c r="A58" s="206"/>
      <c r="B58" s="491" t="s">
        <v>585</v>
      </c>
      <c r="C58" s="190" t="s">
        <v>50</v>
      </c>
      <c r="D58" s="190"/>
      <c r="E58" s="213"/>
      <c r="F58" s="481">
        <v>7.2999999999999995E-2</v>
      </c>
      <c r="G58" s="190"/>
      <c r="H58" s="556">
        <v>0</v>
      </c>
      <c r="I58" s="480">
        <f>$I$53*F58+H58*I53</f>
        <v>0</v>
      </c>
      <c r="J58" s="208"/>
      <c r="N58" s="189"/>
      <c r="O58" s="425" t="s">
        <v>523</v>
      </c>
      <c r="P58" s="430"/>
      <c r="Q58" s="430"/>
      <c r="R58" s="430"/>
      <c r="S58" s="430">
        <f>SUM(S46,S49,S51,S53,S55,S56)/60</f>
        <v>0</v>
      </c>
      <c r="T58" s="430" t="s">
        <v>524</v>
      </c>
      <c r="U58" s="430"/>
    </row>
    <row r="59" spans="1:26" x14ac:dyDescent="0.2">
      <c r="A59" s="206"/>
      <c r="B59" s="190"/>
      <c r="C59" s="190" t="s">
        <v>51</v>
      </c>
      <c r="D59" s="190"/>
      <c r="E59" s="213"/>
      <c r="F59" s="481">
        <v>1.7999999999999999E-2</v>
      </c>
      <c r="G59" s="190"/>
      <c r="H59" s="367">
        <f>IF(H60&gt;0,H60,F60)</f>
        <v>6.7317999999999996E-3</v>
      </c>
      <c r="I59" s="480">
        <f>$I$53*F59</f>
        <v>0</v>
      </c>
      <c r="J59" s="208"/>
      <c r="M59" s="463" t="s">
        <v>556</v>
      </c>
      <c r="N59" s="189"/>
    </row>
    <row r="60" spans="1:26" ht="18.75" x14ac:dyDescent="0.2">
      <c r="A60" s="206"/>
      <c r="B60" s="491" t="s">
        <v>580</v>
      </c>
      <c r="C60" s="190" t="s">
        <v>52</v>
      </c>
      <c r="D60" s="190"/>
      <c r="E60" s="213"/>
      <c r="F60" s="481">
        <v>6.7317999999999996E-3</v>
      </c>
      <c r="G60" s="190"/>
      <c r="H60" s="556">
        <v>0</v>
      </c>
      <c r="I60" s="480">
        <f>$I$53*H59</f>
        <v>0</v>
      </c>
      <c r="J60" s="208"/>
      <c r="N60" s="189"/>
      <c r="O60" s="427" t="s">
        <v>525</v>
      </c>
      <c r="P60" s="426"/>
      <c r="Q60" s="426"/>
      <c r="R60" s="426"/>
      <c r="S60" s="426"/>
      <c r="T60" s="426"/>
      <c r="U60" s="428">
        <f>S58*((365/7)-((O30+O32+O34+O36+O38)/5))</f>
        <v>0</v>
      </c>
      <c r="V60" s="426" t="s">
        <v>511</v>
      </c>
    </row>
    <row r="61" spans="1:26" ht="11.25" customHeight="1" x14ac:dyDescent="0.2">
      <c r="A61" s="206"/>
      <c r="B61" s="491" t="s">
        <v>579</v>
      </c>
      <c r="C61" s="190" t="s">
        <v>53</v>
      </c>
      <c r="D61" s="190"/>
      <c r="E61" s="213"/>
      <c r="F61" s="481">
        <v>1.5E-3</v>
      </c>
      <c r="G61" s="190"/>
      <c r="H61" s="557" t="s">
        <v>181</v>
      </c>
      <c r="I61" s="480">
        <f>IF(H61=$M$63,0,$I$53*F61)</f>
        <v>0</v>
      </c>
      <c r="J61" s="208"/>
      <c r="M61" s="249" t="s">
        <v>181</v>
      </c>
      <c r="N61" s="189"/>
    </row>
    <row r="62" spans="1:26" ht="18.75" x14ac:dyDescent="0.2">
      <c r="A62" s="206"/>
      <c r="B62" s="491" t="s">
        <v>581</v>
      </c>
      <c r="C62" s="190" t="s">
        <v>433</v>
      </c>
      <c r="D62" s="190"/>
      <c r="E62" s="213"/>
      <c r="F62" s="558">
        <v>0</v>
      </c>
      <c r="G62" s="190"/>
      <c r="H62" s="190"/>
      <c r="I62" s="480">
        <f>$I$53*F62</f>
        <v>0</v>
      </c>
      <c r="J62" s="208"/>
      <c r="M62" s="249" t="s">
        <v>531</v>
      </c>
      <c r="N62" s="189"/>
      <c r="O62" s="429" t="s">
        <v>526</v>
      </c>
    </row>
    <row r="63" spans="1:26" x14ac:dyDescent="0.2">
      <c r="A63" s="206"/>
      <c r="B63" s="504" t="s">
        <v>586</v>
      </c>
      <c r="C63" s="190" t="s">
        <v>55</v>
      </c>
      <c r="D63" s="190"/>
      <c r="E63" s="771"/>
      <c r="F63" s="771"/>
      <c r="G63" s="190"/>
      <c r="H63" s="190"/>
      <c r="I63" s="555"/>
      <c r="J63" s="208"/>
      <c r="M63" s="249" t="s">
        <v>578</v>
      </c>
      <c r="N63" s="189"/>
    </row>
    <row r="64" spans="1:26" ht="13.5" thickBot="1" x14ac:dyDescent="0.25">
      <c r="A64" s="206"/>
      <c r="B64" s="190"/>
      <c r="C64" s="503"/>
      <c r="D64" s="190"/>
      <c r="E64" s="190"/>
      <c r="F64" s="190"/>
      <c r="G64" s="190"/>
      <c r="H64" s="190"/>
      <c r="I64" s="207"/>
      <c r="J64" s="208"/>
      <c r="L64" s="219"/>
      <c r="N64" s="189"/>
      <c r="O64" s="433" t="s">
        <v>527</v>
      </c>
      <c r="P64" s="432"/>
      <c r="Q64" s="432"/>
      <c r="R64" s="431"/>
      <c r="S64" s="434"/>
      <c r="T64" s="431"/>
      <c r="U64" s="435">
        <f>U24-U41-U60</f>
        <v>2088</v>
      </c>
      <c r="V64" s="432" t="s">
        <v>511</v>
      </c>
    </row>
    <row r="65" spans="1:15" ht="15.75" customHeight="1" x14ac:dyDescent="0.2">
      <c r="A65" s="200"/>
      <c r="B65" s="201" t="s">
        <v>401</v>
      </c>
      <c r="C65" s="201"/>
      <c r="D65" s="201"/>
      <c r="E65" s="201"/>
      <c r="F65" s="201"/>
      <c r="G65" s="201"/>
      <c r="H65" s="201"/>
      <c r="I65" s="482">
        <f>I53+SUM(I56:I63)</f>
        <v>0</v>
      </c>
      <c r="J65" s="205"/>
      <c r="M65" s="249">
        <f>IF(I89+I108&gt;0,0,I53+I56+I57+I58+I59+I60+I61+I62+I63)</f>
        <v>0</v>
      </c>
      <c r="N65" s="189"/>
    </row>
    <row r="66" spans="1:15" ht="12.75" thickBot="1" x14ac:dyDescent="0.25">
      <c r="A66" s="209"/>
      <c r="B66" s="483"/>
      <c r="C66" s="483"/>
      <c r="D66" s="483"/>
      <c r="E66" s="483"/>
      <c r="F66" s="483"/>
      <c r="G66" s="483"/>
      <c r="H66" s="483"/>
      <c r="I66" s="484"/>
      <c r="J66" s="210"/>
      <c r="N66" s="189"/>
    </row>
    <row r="67" spans="1:15" ht="12" x14ac:dyDescent="0.2">
      <c r="A67" s="200"/>
      <c r="B67" s="201" t="s">
        <v>604</v>
      </c>
      <c r="C67" s="202"/>
      <c r="D67" s="202"/>
      <c r="E67" s="202"/>
      <c r="F67" s="202"/>
      <c r="G67" s="202"/>
      <c r="H67" s="202"/>
      <c r="I67" s="204"/>
      <c r="J67" s="205"/>
      <c r="N67" s="189"/>
    </row>
    <row r="68" spans="1:15" ht="4.5" customHeight="1" x14ac:dyDescent="0.2">
      <c r="A68" s="206"/>
      <c r="B68" s="190"/>
      <c r="C68" s="190"/>
      <c r="D68" s="190"/>
      <c r="E68" s="190"/>
      <c r="F68" s="190"/>
      <c r="G68" s="190"/>
      <c r="H68" s="190"/>
      <c r="I68" s="207"/>
      <c r="J68" s="208"/>
      <c r="N68" s="189"/>
    </row>
    <row r="69" spans="1:15" x14ac:dyDescent="0.2">
      <c r="A69" s="206"/>
      <c r="B69" s="190" t="s">
        <v>27</v>
      </c>
      <c r="C69" s="190"/>
      <c r="D69" s="190"/>
      <c r="E69" s="190"/>
      <c r="F69" s="190"/>
      <c r="G69" s="190"/>
      <c r="H69" s="190"/>
      <c r="I69" s="551"/>
      <c r="J69" s="208"/>
      <c r="N69" s="189"/>
    </row>
    <row r="70" spans="1:15" ht="4.5" customHeight="1" x14ac:dyDescent="0.2">
      <c r="A70" s="206"/>
      <c r="B70" s="190"/>
      <c r="C70" s="190"/>
      <c r="D70" s="190"/>
      <c r="E70" s="190"/>
      <c r="F70" s="190"/>
      <c r="G70" s="190"/>
      <c r="H70" s="190"/>
      <c r="I70" s="207"/>
      <c r="J70" s="208"/>
      <c r="M70" s="246"/>
      <c r="N70" s="246"/>
      <c r="O70" s="246"/>
    </row>
    <row r="71" spans="1:15" ht="11.25" customHeight="1" x14ac:dyDescent="0.25">
      <c r="A71" s="206"/>
      <c r="B71" s="190" t="s">
        <v>28</v>
      </c>
      <c r="C71" s="769" t="s">
        <v>181</v>
      </c>
      <c r="D71" s="770"/>
      <c r="E71" s="218" t="s">
        <v>408</v>
      </c>
      <c r="F71" s="551"/>
      <c r="G71" s="190"/>
      <c r="H71" s="190" t="s">
        <v>38</v>
      </c>
      <c r="I71" s="551"/>
      <c r="J71" s="208"/>
      <c r="M71" s="246"/>
      <c r="N71" s="246"/>
      <c r="O71" s="246"/>
    </row>
    <row r="72" spans="1:15" ht="4.5" customHeight="1" x14ac:dyDescent="0.2">
      <c r="A72" s="206"/>
      <c r="B72" s="190"/>
      <c r="C72" s="190"/>
      <c r="D72" s="190"/>
      <c r="E72" s="218"/>
      <c r="F72" s="190"/>
      <c r="G72" s="190"/>
      <c r="H72" s="190"/>
      <c r="I72" s="207"/>
      <c r="J72" s="208"/>
      <c r="L72" s="235" t="s">
        <v>405</v>
      </c>
      <c r="M72" s="246"/>
      <c r="N72" s="246"/>
      <c r="O72" s="246"/>
    </row>
    <row r="73" spans="1:15" x14ac:dyDescent="0.2">
      <c r="A73" s="206"/>
      <c r="B73" s="190" t="s">
        <v>406</v>
      </c>
      <c r="C73" s="246">
        <f>(I73-F73)+1</f>
        <v>1</v>
      </c>
      <c r="D73" s="190"/>
      <c r="E73" s="218" t="s">
        <v>407</v>
      </c>
      <c r="F73" s="551"/>
      <c r="G73" s="190"/>
      <c r="H73" s="190" t="s">
        <v>32</v>
      </c>
      <c r="I73" s="551"/>
      <c r="J73" s="208"/>
      <c r="L73" s="235" t="s">
        <v>181</v>
      </c>
      <c r="M73" s="246"/>
      <c r="N73" s="246"/>
      <c r="O73" s="246"/>
    </row>
    <row r="74" spans="1:15" ht="4.5" customHeight="1" x14ac:dyDescent="0.2">
      <c r="A74" s="206"/>
      <c r="B74" s="190"/>
      <c r="C74" s="190"/>
      <c r="D74" s="190"/>
      <c r="E74" s="190"/>
      <c r="F74" s="190"/>
      <c r="G74" s="190"/>
      <c r="H74" s="190"/>
      <c r="I74" s="207"/>
      <c r="J74" s="208"/>
      <c r="L74" s="235" t="s">
        <v>199</v>
      </c>
      <c r="M74" s="246"/>
      <c r="N74" s="246"/>
      <c r="O74" s="246"/>
    </row>
    <row r="75" spans="1:15" x14ac:dyDescent="0.2">
      <c r="A75" s="206"/>
      <c r="B75" s="190" t="s">
        <v>423</v>
      </c>
      <c r="C75" s="190"/>
      <c r="D75" s="190"/>
      <c r="E75" s="190"/>
      <c r="F75" s="190"/>
      <c r="G75" s="190"/>
      <c r="H75" s="190"/>
      <c r="I75" s="552"/>
      <c r="J75" s="208"/>
      <c r="L75" s="235" t="s">
        <v>200</v>
      </c>
      <c r="M75" s="246"/>
      <c r="N75" s="246"/>
      <c r="O75" s="246"/>
    </row>
    <row r="76" spans="1:15" ht="4.5" customHeight="1" x14ac:dyDescent="0.2">
      <c r="A76" s="206"/>
      <c r="B76" s="190"/>
      <c r="C76" s="190"/>
      <c r="D76" s="190"/>
      <c r="E76" s="190"/>
      <c r="F76" s="190"/>
      <c r="G76" s="190"/>
      <c r="H76" s="190"/>
      <c r="I76" s="207"/>
      <c r="J76" s="208"/>
      <c r="M76" s="246"/>
      <c r="N76" s="246"/>
      <c r="O76" s="246"/>
    </row>
    <row r="77" spans="1:15" ht="12.75" x14ac:dyDescent="0.2">
      <c r="A77" s="206"/>
      <c r="B77" s="190" t="s">
        <v>439</v>
      </c>
      <c r="C77" s="190"/>
      <c r="D77" s="190"/>
      <c r="E77" s="190"/>
      <c r="F77" s="363"/>
      <c r="G77" s="190"/>
      <c r="H77" s="364"/>
      <c r="I77" s="555"/>
      <c r="J77" s="208"/>
      <c r="M77" s="246"/>
      <c r="N77" s="246"/>
      <c r="O77" s="246"/>
    </row>
    <row r="78" spans="1:15" ht="4.5" customHeight="1" x14ac:dyDescent="0.2">
      <c r="A78" s="206"/>
      <c r="B78" s="190"/>
      <c r="C78" s="190"/>
      <c r="D78" s="190"/>
      <c r="E78" s="190"/>
      <c r="F78" s="190"/>
      <c r="G78" s="190"/>
      <c r="H78" s="190"/>
      <c r="I78" s="207"/>
      <c r="J78" s="208"/>
      <c r="M78" s="246"/>
      <c r="N78" s="246"/>
      <c r="O78" s="246"/>
    </row>
    <row r="79" spans="1:15" x14ac:dyDescent="0.2">
      <c r="A79" s="206"/>
      <c r="B79" s="190" t="s">
        <v>441</v>
      </c>
      <c r="C79" s="190"/>
      <c r="D79" s="190"/>
      <c r="E79" s="246">
        <f>C73/365*12</f>
        <v>3.2876712328767127E-2</v>
      </c>
      <c r="F79" s="479">
        <f>ROUNDUP(E79*I75,0)</f>
        <v>0</v>
      </c>
      <c r="G79" s="190"/>
      <c r="H79" s="190" t="s">
        <v>440</v>
      </c>
      <c r="I79" s="485">
        <f>IF(N79&gt;603,0,M79)</f>
        <v>0</v>
      </c>
      <c r="J79" s="208"/>
      <c r="M79" s="370">
        <f>F79*I77</f>
        <v>0</v>
      </c>
      <c r="N79" s="371">
        <f>M79/E79</f>
        <v>0</v>
      </c>
      <c r="O79" s="246"/>
    </row>
    <row r="80" spans="1:15" ht="6.75" customHeight="1" x14ac:dyDescent="0.2">
      <c r="A80" s="206"/>
      <c r="B80" s="190"/>
      <c r="C80" s="190"/>
      <c r="D80" s="190"/>
      <c r="E80" s="190"/>
      <c r="F80" s="190"/>
      <c r="G80" s="190"/>
      <c r="H80" s="190"/>
      <c r="I80" s="236"/>
      <c r="J80" s="208"/>
      <c r="M80" s="246"/>
      <c r="N80" s="246"/>
      <c r="O80" s="246"/>
    </row>
    <row r="81" spans="1:15" x14ac:dyDescent="0.2">
      <c r="A81" s="206"/>
      <c r="B81" s="190" t="s">
        <v>588</v>
      </c>
      <c r="C81" s="190"/>
      <c r="D81" s="190"/>
      <c r="E81" s="190"/>
      <c r="F81" s="190"/>
      <c r="G81" s="190"/>
      <c r="H81" s="190"/>
      <c r="I81" s="236"/>
      <c r="J81" s="208"/>
      <c r="M81" s="246"/>
      <c r="N81" s="246"/>
      <c r="O81" s="246"/>
    </row>
    <row r="82" spans="1:15" x14ac:dyDescent="0.2">
      <c r="A82" s="206"/>
      <c r="B82" s="190"/>
      <c r="C82" s="190" t="s">
        <v>409</v>
      </c>
      <c r="D82" s="190"/>
      <c r="E82" s="190"/>
      <c r="F82" s="481">
        <v>0.13</v>
      </c>
      <c r="G82" s="190"/>
      <c r="H82" s="190"/>
      <c r="I82" s="480">
        <f>$I$79*F82</f>
        <v>0</v>
      </c>
      <c r="J82" s="208"/>
      <c r="M82" s="246"/>
      <c r="N82" s="246"/>
      <c r="O82" s="246"/>
    </row>
    <row r="83" spans="1:15" x14ac:dyDescent="0.2">
      <c r="A83" s="206"/>
      <c r="B83" s="190"/>
      <c r="C83" s="190" t="s">
        <v>410</v>
      </c>
      <c r="D83" s="190"/>
      <c r="E83" s="190"/>
      <c r="F83" s="481">
        <v>0.15</v>
      </c>
      <c r="G83" s="190"/>
      <c r="H83" s="190"/>
      <c r="I83" s="480">
        <f>$I$79*F83</f>
        <v>0</v>
      </c>
      <c r="J83" s="208"/>
      <c r="K83" s="225"/>
      <c r="M83" s="246"/>
      <c r="N83" s="246"/>
      <c r="O83" s="246"/>
    </row>
    <row r="84" spans="1:15" x14ac:dyDescent="0.2">
      <c r="A84" s="206"/>
      <c r="B84" s="190"/>
      <c r="C84" s="190" t="s">
        <v>411</v>
      </c>
      <c r="D84" s="190"/>
      <c r="E84" s="190"/>
      <c r="F84" s="481">
        <v>0.02</v>
      </c>
      <c r="G84" s="190"/>
      <c r="H84" s="190"/>
      <c r="I84" s="480">
        <f>$I$79*F84</f>
        <v>0</v>
      </c>
      <c r="J84" s="208"/>
      <c r="K84" s="225"/>
      <c r="M84" s="246"/>
      <c r="N84" s="246"/>
      <c r="O84" s="246"/>
    </row>
    <row r="85" spans="1:15" ht="11.25" customHeight="1" x14ac:dyDescent="0.2">
      <c r="A85" s="206"/>
      <c r="B85" s="491" t="s">
        <v>579</v>
      </c>
      <c r="C85" s="190" t="s">
        <v>53</v>
      </c>
      <c r="D85" s="190"/>
      <c r="E85" s="190"/>
      <c r="F85" s="481">
        <v>5.9999999999999995E-4</v>
      </c>
      <c r="G85" s="190"/>
      <c r="H85" s="557" t="s">
        <v>181</v>
      </c>
      <c r="I85" s="480">
        <f>IF(H85=$M$63,0,$I$79*F85)</f>
        <v>0</v>
      </c>
      <c r="J85" s="208"/>
      <c r="M85" s="246"/>
      <c r="N85" s="246"/>
      <c r="O85" s="246"/>
    </row>
    <row r="86" spans="1:15" x14ac:dyDescent="0.2">
      <c r="A86" s="206"/>
      <c r="B86" s="190"/>
      <c r="C86" s="190" t="s">
        <v>54</v>
      </c>
      <c r="D86" s="190"/>
      <c r="E86" s="213"/>
      <c r="F86" s="481">
        <v>2.2000000000000001E-3</v>
      </c>
      <c r="G86" s="190"/>
      <c r="H86" s="486">
        <f>SUM(F82:F86)</f>
        <v>0.30280000000000001</v>
      </c>
      <c r="I86" s="480">
        <f>$I$79*F86</f>
        <v>0</v>
      </c>
      <c r="J86" s="238"/>
      <c r="N86" s="189"/>
    </row>
    <row r="87" spans="1:15" x14ac:dyDescent="0.2">
      <c r="A87" s="206"/>
      <c r="B87" s="504" t="s">
        <v>586</v>
      </c>
      <c r="C87" s="190" t="s">
        <v>55</v>
      </c>
      <c r="D87" s="190"/>
      <c r="E87" s="771"/>
      <c r="F87" s="771"/>
      <c r="G87" s="190"/>
      <c r="H87" s="190"/>
      <c r="I87" s="555">
        <v>0</v>
      </c>
      <c r="J87" s="208"/>
      <c r="N87" s="189"/>
    </row>
    <row r="88" spans="1:15" ht="11.25" customHeight="1" x14ac:dyDescent="0.2">
      <c r="A88" s="206"/>
      <c r="B88" s="228"/>
      <c r="C88" s="237"/>
      <c r="D88" s="215"/>
      <c r="E88" s="226"/>
      <c r="F88" s="226"/>
      <c r="G88" s="215"/>
      <c r="H88" s="215"/>
      <c r="I88" s="207"/>
      <c r="J88" s="208"/>
      <c r="N88" s="189"/>
    </row>
    <row r="89" spans="1:15" ht="14.25" customHeight="1" x14ac:dyDescent="0.2">
      <c r="A89" s="200"/>
      <c r="B89" s="201" t="s">
        <v>401</v>
      </c>
      <c r="C89" s="201"/>
      <c r="D89" s="201"/>
      <c r="E89" s="201"/>
      <c r="F89" s="201"/>
      <c r="G89" s="201"/>
      <c r="H89" s="201"/>
      <c r="I89" s="487">
        <f>SUM(I79,I82:I87)</f>
        <v>0</v>
      </c>
      <c r="J89" s="205"/>
      <c r="M89" s="249">
        <f>IF(I65+I108&gt;0,0,M79+I82+I83+I84+I85+I86+I87)</f>
        <v>0</v>
      </c>
      <c r="N89" s="189"/>
    </row>
    <row r="90" spans="1:15" ht="12" thickBot="1" x14ac:dyDescent="0.25">
      <c r="A90" s="221"/>
      <c r="B90" s="488"/>
      <c r="C90" s="443"/>
      <c r="D90" s="443"/>
      <c r="E90" s="443"/>
      <c r="F90" s="443"/>
      <c r="G90" s="443"/>
      <c r="H90" s="443"/>
      <c r="I90" s="489"/>
      <c r="J90" s="222"/>
    </row>
    <row r="91" spans="1:15" ht="11.25" customHeight="1" x14ac:dyDescent="0.2">
      <c r="A91" s="214"/>
      <c r="B91" s="232"/>
      <c r="C91" s="232"/>
      <c r="D91" s="232"/>
      <c r="E91" s="232"/>
      <c r="F91" s="232"/>
      <c r="G91" s="232"/>
      <c r="H91" s="232"/>
      <c r="I91" s="233"/>
      <c r="J91" s="217"/>
    </row>
    <row r="92" spans="1:15" s="234" customFormat="1" ht="4.5" customHeight="1" x14ac:dyDescent="0.2">
      <c r="A92" s="214"/>
      <c r="B92" s="215"/>
      <c r="C92" s="215"/>
      <c r="D92" s="215"/>
      <c r="E92" s="215"/>
      <c r="F92" s="215"/>
      <c r="G92" s="215"/>
      <c r="H92" s="215"/>
      <c r="I92" s="216"/>
      <c r="J92" s="217"/>
      <c r="M92" s="250"/>
      <c r="N92" s="250"/>
    </row>
    <row r="93" spans="1:15" ht="12" x14ac:dyDescent="0.2">
      <c r="A93" s="200"/>
      <c r="B93" s="201" t="s">
        <v>381</v>
      </c>
      <c r="C93" s="202"/>
      <c r="D93" s="202"/>
      <c r="E93" s="202"/>
      <c r="F93" s="202"/>
      <c r="G93" s="202"/>
      <c r="H93" s="202"/>
      <c r="I93" s="204"/>
      <c r="J93" s="205"/>
    </row>
    <row r="94" spans="1:15" ht="4.5" customHeight="1" x14ac:dyDescent="0.2">
      <c r="A94" s="206"/>
      <c r="B94" s="190"/>
      <c r="C94" s="190"/>
      <c r="D94" s="190"/>
      <c r="E94" s="190"/>
      <c r="F94" s="190"/>
      <c r="G94" s="190"/>
      <c r="H94" s="190"/>
      <c r="I94" s="207"/>
      <c r="J94" s="208"/>
    </row>
    <row r="95" spans="1:15" x14ac:dyDescent="0.2">
      <c r="A95" s="206"/>
      <c r="B95" s="190" t="s">
        <v>383</v>
      </c>
      <c r="C95" s="190"/>
      <c r="D95" s="190"/>
      <c r="E95" s="190"/>
      <c r="F95" s="190"/>
      <c r="G95" s="190"/>
      <c r="H95" s="190"/>
      <c r="I95" s="551"/>
      <c r="J95" s="208"/>
    </row>
    <row r="96" spans="1:15" ht="4.5" customHeight="1" x14ac:dyDescent="0.2">
      <c r="A96" s="206"/>
      <c r="B96" s="190"/>
      <c r="C96" s="190"/>
      <c r="D96" s="190"/>
      <c r="E96" s="190"/>
      <c r="F96" s="190"/>
      <c r="G96" s="190"/>
      <c r="H96" s="190"/>
      <c r="I96" s="207"/>
      <c r="J96" s="208"/>
    </row>
    <row r="97" spans="1:14" ht="11.25" customHeight="1" x14ac:dyDescent="0.25">
      <c r="A97" s="206"/>
      <c r="B97" s="190" t="s">
        <v>384</v>
      </c>
      <c r="C97" s="769" t="s">
        <v>181</v>
      </c>
      <c r="D97" s="770"/>
      <c r="E97" s="190"/>
      <c r="F97" s="554"/>
      <c r="G97" s="190"/>
      <c r="H97" s="190" t="s">
        <v>38</v>
      </c>
      <c r="I97" s="551"/>
      <c r="J97" s="208"/>
    </row>
    <row r="98" spans="1:14" ht="4.5" customHeight="1" x14ac:dyDescent="0.2">
      <c r="A98" s="206"/>
      <c r="B98" s="190"/>
      <c r="C98" s="190"/>
      <c r="D98" s="190"/>
      <c r="E98" s="190"/>
      <c r="F98" s="190"/>
      <c r="G98" s="190"/>
      <c r="H98" s="190"/>
      <c r="I98" s="207"/>
      <c r="J98" s="208"/>
    </row>
    <row r="99" spans="1:14" x14ac:dyDescent="0.2">
      <c r="A99" s="206"/>
      <c r="B99" s="190" t="s">
        <v>31</v>
      </c>
      <c r="C99" s="190"/>
      <c r="D99" s="190"/>
      <c r="E99" s="246">
        <f>IF(F99&gt;1,I99-F99+1,0)</f>
        <v>0</v>
      </c>
      <c r="F99" s="551"/>
      <c r="G99" s="190"/>
      <c r="H99" s="190" t="s">
        <v>32</v>
      </c>
      <c r="I99" s="551"/>
      <c r="J99" s="208"/>
    </row>
    <row r="100" spans="1:14" ht="4.5" customHeight="1" x14ac:dyDescent="0.2">
      <c r="A100" s="206"/>
      <c r="B100" s="190"/>
      <c r="C100" s="190"/>
      <c r="D100" s="190"/>
      <c r="E100" s="190"/>
      <c r="F100" s="190"/>
      <c r="G100" s="190"/>
      <c r="H100" s="190"/>
      <c r="I100" s="207"/>
      <c r="J100" s="208"/>
    </row>
    <row r="101" spans="1:14" x14ac:dyDescent="0.2">
      <c r="A101" s="206"/>
      <c r="B101" s="190" t="s">
        <v>385</v>
      </c>
      <c r="C101" s="190"/>
      <c r="D101" s="190"/>
      <c r="E101" s="190"/>
      <c r="F101" s="190"/>
      <c r="G101" s="190"/>
      <c r="H101" s="190" t="s">
        <v>386</v>
      </c>
      <c r="I101" s="552"/>
      <c r="J101" s="208"/>
    </row>
    <row r="102" spans="1:14" ht="4.5" customHeight="1" x14ac:dyDescent="0.2">
      <c r="A102" s="206"/>
      <c r="B102" s="190"/>
      <c r="C102" s="190"/>
      <c r="D102" s="190"/>
      <c r="E102" s="190"/>
      <c r="F102" s="190"/>
      <c r="G102" s="190"/>
      <c r="H102" s="190"/>
      <c r="I102" s="207"/>
      <c r="J102" s="208"/>
    </row>
    <row r="103" spans="1:14" x14ac:dyDescent="0.2">
      <c r="A103" s="206"/>
      <c r="B103" s="190" t="s">
        <v>390</v>
      </c>
      <c r="C103" s="190"/>
      <c r="D103" s="190"/>
      <c r="E103" s="190"/>
      <c r="F103" s="190"/>
      <c r="G103" s="190"/>
      <c r="H103" s="190" t="s">
        <v>389</v>
      </c>
      <c r="I103" s="555">
        <v>0</v>
      </c>
      <c r="J103" s="208"/>
    </row>
    <row r="104" spans="1:14" ht="4.5" customHeight="1" x14ac:dyDescent="0.2">
      <c r="A104" s="206"/>
      <c r="B104" s="190"/>
      <c r="C104" s="190"/>
      <c r="D104" s="190"/>
      <c r="E104" s="190"/>
      <c r="F104" s="190"/>
      <c r="G104" s="190"/>
      <c r="H104" s="190"/>
      <c r="I104" s="207"/>
      <c r="J104" s="208"/>
    </row>
    <row r="105" spans="1:14" x14ac:dyDescent="0.2">
      <c r="A105" s="206"/>
      <c r="B105" s="190" t="s">
        <v>387</v>
      </c>
      <c r="C105" s="190"/>
      <c r="D105" s="190"/>
      <c r="E105" s="246">
        <f>E99/365*12</f>
        <v>0</v>
      </c>
      <c r="F105" s="190"/>
      <c r="G105" s="190"/>
      <c r="H105" s="190" t="s">
        <v>388</v>
      </c>
      <c r="I105" s="479">
        <f>ROUNDUP(I101*E105,0)</f>
        <v>0</v>
      </c>
      <c r="J105" s="208"/>
    </row>
    <row r="106" spans="1:14" ht="4.5" customHeight="1" x14ac:dyDescent="0.2">
      <c r="A106" s="206"/>
      <c r="B106" s="190"/>
      <c r="C106" s="190"/>
      <c r="D106" s="190"/>
      <c r="E106" s="190"/>
      <c r="F106" s="190"/>
      <c r="G106" s="190"/>
      <c r="H106" s="190"/>
      <c r="I106" s="207"/>
      <c r="J106" s="208"/>
    </row>
    <row r="107" spans="1:14" x14ac:dyDescent="0.2">
      <c r="A107" s="206"/>
      <c r="B107" s="190"/>
      <c r="C107" s="190"/>
      <c r="D107" s="190"/>
      <c r="E107" s="190"/>
      <c r="F107" s="190"/>
      <c r="G107" s="190"/>
      <c r="H107" s="190"/>
      <c r="I107" s="220"/>
      <c r="J107" s="208"/>
    </row>
    <row r="108" spans="1:14" ht="14.25" x14ac:dyDescent="0.2">
      <c r="A108" s="200"/>
      <c r="B108" s="201" t="s">
        <v>402</v>
      </c>
      <c r="C108" s="201"/>
      <c r="D108" s="201"/>
      <c r="E108" s="201"/>
      <c r="F108" s="201"/>
      <c r="G108" s="201"/>
      <c r="H108" s="201"/>
      <c r="I108" s="487">
        <f>I103*I105</f>
        <v>0</v>
      </c>
      <c r="J108" s="205"/>
      <c r="M108" s="249">
        <f>IF(I65+I89&gt;0,0,I103*I105)</f>
        <v>0</v>
      </c>
    </row>
    <row r="109" spans="1:14" ht="4.5" customHeight="1" x14ac:dyDescent="0.2">
      <c r="A109" s="206"/>
      <c r="B109" s="190"/>
      <c r="C109" s="190"/>
      <c r="D109" s="190"/>
      <c r="E109" s="190"/>
      <c r="F109" s="190"/>
      <c r="G109" s="190"/>
      <c r="H109" s="190"/>
      <c r="I109" s="207"/>
      <c r="J109" s="208"/>
    </row>
    <row r="110" spans="1:14" ht="11.25" customHeight="1" x14ac:dyDescent="0.2">
      <c r="A110" s="206"/>
      <c r="B110" s="228" t="s">
        <v>414</v>
      </c>
      <c r="C110" s="561"/>
      <c r="D110" s="190"/>
      <c r="E110" s="226" t="s">
        <v>399</v>
      </c>
      <c r="F110" s="560"/>
      <c r="G110" s="190"/>
      <c r="H110" s="190"/>
      <c r="I110" s="490">
        <f>C110*F110</f>
        <v>0</v>
      </c>
      <c r="J110" s="208"/>
    </row>
    <row r="111" spans="1:14" ht="11.25" customHeight="1" x14ac:dyDescent="0.2">
      <c r="A111" s="206"/>
      <c r="B111" s="231" t="s">
        <v>404</v>
      </c>
      <c r="C111" s="227"/>
      <c r="D111" s="190"/>
      <c r="E111" s="226"/>
      <c r="F111" s="229"/>
      <c r="G111" s="190"/>
      <c r="H111" s="190"/>
      <c r="I111" s="230"/>
      <c r="J111" s="208"/>
      <c r="N111" s="250"/>
    </row>
    <row r="112" spans="1:14" s="543" customFormat="1" ht="12" thickBot="1" x14ac:dyDescent="0.25">
      <c r="A112" s="538"/>
      <c r="B112" s="539"/>
      <c r="C112" s="540"/>
      <c r="D112" s="540"/>
      <c r="E112" s="540"/>
      <c r="F112" s="540"/>
      <c r="G112" s="540"/>
      <c r="H112" s="540"/>
      <c r="I112" s="541"/>
      <c r="J112" s="542"/>
    </row>
    <row r="113" spans="1:19" s="543" customFormat="1" hidden="1" x14ac:dyDescent="0.2">
      <c r="A113" s="544"/>
      <c r="B113" s="246"/>
      <c r="C113" s="246"/>
      <c r="D113" s="246"/>
      <c r="E113" s="372" t="s">
        <v>412</v>
      </c>
      <c r="F113" s="246" t="s">
        <v>413</v>
      </c>
      <c r="G113" s="246"/>
      <c r="H113" s="246"/>
      <c r="I113" s="370"/>
      <c r="J113" s="545"/>
      <c r="K113" s="249"/>
      <c r="L113" s="249"/>
      <c r="M113" s="249"/>
      <c r="N113" s="249"/>
      <c r="O113" s="249"/>
      <c r="P113" s="249"/>
      <c r="Q113" s="249"/>
      <c r="R113" s="249"/>
      <c r="S113" s="249"/>
    </row>
    <row r="114" spans="1:19" s="543" customFormat="1" hidden="1" x14ac:dyDescent="0.2">
      <c r="A114" s="544"/>
      <c r="B114" s="246"/>
      <c r="C114" s="246"/>
      <c r="D114" s="246"/>
      <c r="E114" s="492">
        <f>I101*12</f>
        <v>0</v>
      </c>
      <c r="F114" s="493">
        <f>I75*12</f>
        <v>0</v>
      </c>
      <c r="G114" s="246"/>
      <c r="H114" s="246"/>
      <c r="I114" s="370"/>
      <c r="J114" s="545"/>
      <c r="K114" s="249"/>
      <c r="L114" s="249"/>
      <c r="M114" s="249"/>
      <c r="N114" s="249"/>
      <c r="O114" s="249"/>
      <c r="P114" s="249"/>
      <c r="Q114" s="249"/>
      <c r="R114" s="249"/>
      <c r="S114" s="249"/>
    </row>
    <row r="115" spans="1:19" s="543" customFormat="1" hidden="1" x14ac:dyDescent="0.2">
      <c r="A115" s="544"/>
      <c r="B115" s="246"/>
      <c r="C115" s="246"/>
      <c r="D115" s="246"/>
      <c r="E115" s="492">
        <f>365.25/7</f>
        <v>52.178571428571431</v>
      </c>
      <c r="F115" s="492">
        <f>365.25/7</f>
        <v>52.178571428571431</v>
      </c>
      <c r="G115" s="246"/>
      <c r="H115" s="246"/>
      <c r="I115" s="370"/>
      <c r="J115" s="545"/>
      <c r="K115" s="249"/>
      <c r="L115" s="249"/>
      <c r="M115" s="249"/>
      <c r="N115" s="249"/>
      <c r="O115" s="249"/>
      <c r="P115" s="249"/>
      <c r="Q115" s="249"/>
      <c r="R115" s="249"/>
      <c r="S115" s="249"/>
    </row>
    <row r="116" spans="1:19" s="543" customFormat="1" hidden="1" x14ac:dyDescent="0.2">
      <c r="A116" s="544"/>
      <c r="B116" s="246"/>
      <c r="C116" s="246"/>
      <c r="D116" s="246"/>
      <c r="E116" s="492">
        <f>E114/E115</f>
        <v>0</v>
      </c>
      <c r="F116" s="492">
        <f>F114/F115</f>
        <v>0</v>
      </c>
      <c r="G116" s="246"/>
      <c r="H116" s="246"/>
      <c r="I116" s="370"/>
      <c r="J116" s="545"/>
      <c r="K116" s="249"/>
      <c r="L116" s="249"/>
      <c r="M116" s="249"/>
      <c r="N116" s="249"/>
      <c r="O116" s="249"/>
      <c r="P116" s="249"/>
      <c r="Q116" s="249"/>
      <c r="R116" s="249"/>
      <c r="S116" s="249"/>
    </row>
    <row r="117" spans="1:19" s="543" customFormat="1" x14ac:dyDescent="0.2">
      <c r="A117" s="544"/>
      <c r="B117" s="246"/>
      <c r="C117" s="246"/>
      <c r="D117" s="246"/>
      <c r="E117" s="494">
        <f>E116/40</f>
        <v>0</v>
      </c>
      <c r="F117" s="494">
        <f>F116/40</f>
        <v>0</v>
      </c>
      <c r="G117" s="246"/>
      <c r="H117" s="246"/>
      <c r="I117" s="370"/>
      <c r="J117" s="545"/>
      <c r="K117" s="249"/>
      <c r="L117" s="249"/>
      <c r="M117" s="249"/>
      <c r="N117" s="249"/>
      <c r="O117" s="249"/>
      <c r="P117" s="249"/>
      <c r="Q117" s="249"/>
      <c r="R117" s="249"/>
      <c r="S117" s="249"/>
    </row>
    <row r="118" spans="1:19" ht="14.25" x14ac:dyDescent="0.2">
      <c r="A118" s="206"/>
      <c r="B118" s="240" t="s">
        <v>403</v>
      </c>
      <c r="C118" s="190"/>
      <c r="D118" s="190"/>
      <c r="E118" s="372"/>
      <c r="F118" s="190"/>
      <c r="G118" s="190"/>
      <c r="H118" s="190"/>
      <c r="I118" s="190"/>
      <c r="J118" s="208"/>
    </row>
    <row r="119" spans="1:19" ht="15" thickBot="1" x14ac:dyDescent="0.25">
      <c r="A119" s="221"/>
      <c r="B119" s="241" t="s">
        <v>418</v>
      </c>
      <c r="C119" s="443"/>
      <c r="D119" s="443"/>
      <c r="E119" s="443"/>
      <c r="F119" s="443"/>
      <c r="G119" s="443"/>
      <c r="H119" s="443"/>
      <c r="I119" s="495"/>
      <c r="J119" s="222"/>
    </row>
    <row r="120" spans="1:19" x14ac:dyDescent="0.2">
      <c r="E120" s="189"/>
    </row>
    <row r="121" spans="1:19" x14ac:dyDescent="0.2">
      <c r="E121" s="189"/>
    </row>
    <row r="122" spans="1:19" x14ac:dyDescent="0.2">
      <c r="E122" s="189"/>
    </row>
  </sheetData>
  <sheetProtection algorithmName="SHA-512" hashValue="EETt9kTy5mR3pNmXl3Me43Ji7Oq8L2svxpFRsVjOn36RgosvZoRrWqUMB4K9r6ioWq9xnVT785f0ZnQPRIcvxQ==" saltValue="A68oSCcm/R9wn6bHS2K4ZQ==" spinCount="100000" sheet="1" selectLockedCells="1"/>
  <customSheetViews>
    <customSheetView guid="{64EDB8CB-9FAE-442C-BA10-2255566A9D15}" fitToPage="1" printArea="1" hiddenRows="1" hiddenColumns="1">
      <selection activeCell="L1" sqref="L1:M1048576"/>
      <pageMargins left="0.78740157480314965" right="0.39370078740157483" top="0.39370078740157483" bottom="0.74803149606299213" header="0.31496062992125984" footer="0.31496062992125984"/>
      <pageSetup paperSize="9" scale="68" orientation="portrait" horizontalDpi="0" verticalDpi="0" r:id="rId1"/>
      <headerFooter>
        <oddFooter>&amp;L&amp;8Antrag auf Förderung 
Landkreis Altenburger Land&amp;C&amp;8&amp;A&amp;R&amp;8Datum der Antragstellung &amp;D</oddFooter>
      </headerFooter>
    </customSheetView>
    <customSheetView guid="{CB0F96DD-44E5-44A4-860F-548ECBB436AE}" fitToPage="1" printArea="1">
      <selection activeCell="L1" sqref="L1:M1048576"/>
      <pageMargins left="0.78740157480314965" right="0.39370078740157483" top="0.39370078740157483" bottom="0.74803149606299213" header="0.31496062992125984" footer="0.31496062992125984"/>
      <pageSetup paperSize="9" scale="68" orientation="portrait" horizontalDpi="0" verticalDpi="0" r:id="rId2"/>
      <headerFooter>
        <oddFooter>&amp;L&amp;8Antrag auf Förderung 
Landkreis Altenburger Land&amp;C&amp;8&amp;A&amp;R&amp;8Datum der Antragstellung &amp;D</oddFooter>
      </headerFooter>
    </customSheetView>
  </customSheetViews>
  <mergeCells count="17">
    <mergeCell ref="O56:R56"/>
    <mergeCell ref="O46:R46"/>
    <mergeCell ref="O49:R49"/>
    <mergeCell ref="O51:R51"/>
    <mergeCell ref="O53:R53"/>
    <mergeCell ref="O55:R55"/>
    <mergeCell ref="E87:F87"/>
    <mergeCell ref="C97:D97"/>
    <mergeCell ref="H2:I2"/>
    <mergeCell ref="C18:D18"/>
    <mergeCell ref="B45:G46"/>
    <mergeCell ref="E63:F63"/>
    <mergeCell ref="C71:D71"/>
    <mergeCell ref="E6:I6"/>
    <mergeCell ref="E8:I8"/>
    <mergeCell ref="E10:I10"/>
    <mergeCell ref="B24:F24"/>
  </mergeCells>
  <dataValidations count="2">
    <dataValidation type="list" allowBlank="1" showInputMessage="1" showErrorMessage="1" sqref="C18 C97 C71">
      <formula1>$L$73:$L$75</formula1>
    </dataValidation>
    <dataValidation type="list" allowBlank="1" showInputMessage="1" showErrorMessage="1" sqref="H61 H85">
      <formula1>$M$61:$M$63</formula1>
    </dataValidation>
  </dataValidations>
  <pageMargins left="0.78740157480314965" right="0.62992125984251968" top="0.39370078740157483" bottom="0.39370078740157483" header="0.31496062992125984" footer="0.11811023622047244"/>
  <pageSetup paperSize="9" scale="69" orientation="portrait" r:id="rId3"/>
  <headerFooter>
    <oddFooter>&amp;L&amp;8Antrag auf Förderung 
Landkreis Altenburger Land&amp;C&amp;8&amp;A&amp;R&amp;8Datum der Antragstellung &amp;D</oddFooter>
  </headerFooter>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2">
    <pageSetUpPr autoPageBreaks="0" fitToPage="1"/>
  </sheetPr>
  <dimension ref="A1:Z122"/>
  <sheetViews>
    <sheetView showGridLines="0" showRowColHeaders="0" zoomScaleNormal="100" workbookViewId="0">
      <selection activeCell="E6" sqref="E6:I6"/>
    </sheetView>
  </sheetViews>
  <sheetFormatPr baseColWidth="10" defaultColWidth="11.42578125" defaultRowHeight="11.25" x14ac:dyDescent="0.2"/>
  <cols>
    <col min="1" max="1" width="1.28515625" style="189" customWidth="1"/>
    <col min="2" max="2" width="27.28515625" style="189" customWidth="1"/>
    <col min="3" max="3" width="11.42578125" style="189" customWidth="1"/>
    <col min="4" max="4" width="2.140625" style="189" customWidth="1"/>
    <col min="5" max="5" width="12.7109375" style="193" customWidth="1"/>
    <col min="6" max="6" width="11.42578125" style="189" customWidth="1"/>
    <col min="7" max="7" width="2.140625" style="189" customWidth="1"/>
    <col min="8" max="8" width="16.85546875" style="189" customWidth="1"/>
    <col min="9" max="9" width="12.42578125" style="225" customWidth="1"/>
    <col min="10" max="10" width="1.28515625" style="189" customWidth="1"/>
    <col min="11" max="11" width="11.28515625" style="189" hidden="1" customWidth="1"/>
    <col min="12" max="12" width="14.28515625" style="189" hidden="1" customWidth="1"/>
    <col min="13" max="13" width="12" style="249" customWidth="1"/>
    <col min="14" max="14" width="11.42578125" style="249"/>
    <col min="15" max="21" width="11.42578125" style="189"/>
    <col min="22" max="22" width="11.42578125" style="189" customWidth="1"/>
    <col min="23" max="16384" width="11.42578125" style="189"/>
  </cols>
  <sheetData>
    <row r="1" spans="1:14" s="191" customFormat="1" ht="18" customHeight="1" x14ac:dyDescent="0.2">
      <c r="B1" s="191" t="s">
        <v>58</v>
      </c>
      <c r="E1" s="562"/>
      <c r="I1" s="192" t="str">
        <f ca="1">MID(CELL("Dateiname",$A$1),FIND("]",CELL("Dateiname",$A$1))+1,31)</f>
        <v>A1-P5</v>
      </c>
      <c r="M1" s="369"/>
      <c r="N1" s="369"/>
    </row>
    <row r="2" spans="1:14" ht="15.75" thickBot="1" x14ac:dyDescent="0.3">
      <c r="F2" s="194"/>
      <c r="G2" s="195" t="s">
        <v>85</v>
      </c>
      <c r="H2" s="772" t="str">
        <f>IF('Seite 1'!G17="","",'Seite 1'!G17)</f>
        <v/>
      </c>
      <c r="I2" s="773"/>
    </row>
    <row r="3" spans="1:14" ht="4.5" customHeight="1" x14ac:dyDescent="0.2">
      <c r="A3" s="196"/>
      <c r="B3" s="197"/>
      <c r="C3" s="197"/>
      <c r="D3" s="197"/>
      <c r="E3" s="197"/>
      <c r="F3" s="197"/>
      <c r="G3" s="197"/>
      <c r="H3" s="197"/>
      <c r="I3" s="198"/>
      <c r="J3" s="199"/>
    </row>
    <row r="4" spans="1:14" ht="12" x14ac:dyDescent="0.2">
      <c r="A4" s="200"/>
      <c r="B4" s="201" t="s">
        <v>22</v>
      </c>
      <c r="C4" s="202"/>
      <c r="D4" s="203"/>
      <c r="E4" s="202"/>
      <c r="F4" s="202"/>
      <c r="G4" s="202"/>
      <c r="H4" s="202"/>
      <c r="I4" s="204"/>
      <c r="J4" s="205"/>
    </row>
    <row r="5" spans="1:14" ht="4.5" customHeight="1" x14ac:dyDescent="0.2">
      <c r="A5" s="206"/>
      <c r="B5" s="190"/>
      <c r="C5" s="190"/>
      <c r="D5" s="190"/>
      <c r="E5" s="190"/>
      <c r="F5" s="190"/>
      <c r="G5" s="190"/>
      <c r="H5" s="190"/>
      <c r="I5" s="207"/>
      <c r="J5" s="208"/>
    </row>
    <row r="6" spans="1:14" ht="11.25" customHeight="1" x14ac:dyDescent="0.25">
      <c r="A6" s="206"/>
      <c r="B6" s="190" t="s">
        <v>23</v>
      </c>
      <c r="C6" s="190"/>
      <c r="D6" s="190"/>
      <c r="E6" s="776"/>
      <c r="F6" s="777"/>
      <c r="G6" s="777"/>
      <c r="H6" s="777"/>
      <c r="I6" s="770"/>
      <c r="J6" s="208"/>
    </row>
    <row r="7" spans="1:14" ht="4.5" customHeight="1" x14ac:dyDescent="0.2">
      <c r="A7" s="206"/>
      <c r="B7" s="190"/>
      <c r="C7" s="190"/>
      <c r="D7" s="190"/>
      <c r="E7" s="190"/>
      <c r="F7" s="190"/>
      <c r="G7" s="190"/>
      <c r="H7" s="190"/>
      <c r="I7" s="207"/>
      <c r="J7" s="208"/>
    </row>
    <row r="8" spans="1:14" ht="11.25" customHeight="1" x14ac:dyDescent="0.25">
      <c r="A8" s="206"/>
      <c r="B8" s="190" t="s">
        <v>24</v>
      </c>
      <c r="C8" s="190"/>
      <c r="D8" s="190"/>
      <c r="E8" s="776"/>
      <c r="F8" s="777"/>
      <c r="G8" s="777"/>
      <c r="H8" s="777"/>
      <c r="I8" s="770"/>
      <c r="J8" s="208"/>
    </row>
    <row r="9" spans="1:14" ht="4.5" customHeight="1" x14ac:dyDescent="0.2">
      <c r="A9" s="206"/>
      <c r="B9" s="190"/>
      <c r="C9" s="190"/>
      <c r="D9" s="190"/>
      <c r="E9" s="190"/>
      <c r="F9" s="190"/>
      <c r="G9" s="190"/>
      <c r="H9" s="190"/>
      <c r="I9" s="207"/>
      <c r="J9" s="208"/>
    </row>
    <row r="10" spans="1:14" ht="11.25" customHeight="1" x14ac:dyDescent="0.25">
      <c r="A10" s="206"/>
      <c r="B10" s="190" t="s">
        <v>25</v>
      </c>
      <c r="C10" s="190"/>
      <c r="D10" s="190"/>
      <c r="E10" s="776"/>
      <c r="F10" s="777"/>
      <c r="G10" s="777"/>
      <c r="H10" s="777"/>
      <c r="I10" s="770"/>
      <c r="J10" s="208"/>
    </row>
    <row r="11" spans="1:14" ht="4.5" customHeight="1" x14ac:dyDescent="0.2">
      <c r="A11" s="206"/>
      <c r="B11" s="190"/>
      <c r="C11" s="190"/>
      <c r="D11" s="190"/>
      <c r="E11" s="190"/>
      <c r="F11" s="190"/>
      <c r="G11" s="190"/>
      <c r="H11" s="190"/>
      <c r="I11" s="207"/>
      <c r="J11" s="208"/>
    </row>
    <row r="12" spans="1:14" x14ac:dyDescent="0.2">
      <c r="A12" s="206"/>
      <c r="B12" s="190" t="s">
        <v>26</v>
      </c>
      <c r="C12" s="190"/>
      <c r="D12" s="190"/>
      <c r="E12" s="190"/>
      <c r="F12" s="190"/>
      <c r="G12" s="190"/>
      <c r="H12" s="190"/>
      <c r="I12" s="551"/>
      <c r="J12" s="208"/>
    </row>
    <row r="13" spans="1:14" ht="4.5" customHeight="1" thickBot="1" x14ac:dyDescent="0.25">
      <c r="A13" s="206"/>
      <c r="B13" s="190"/>
      <c r="C13" s="190"/>
      <c r="D13" s="190"/>
      <c r="E13" s="190"/>
      <c r="F13" s="190"/>
      <c r="G13" s="190"/>
      <c r="H13" s="190"/>
      <c r="I13" s="457"/>
      <c r="J13" s="208"/>
    </row>
    <row r="14" spans="1:14" ht="12" customHeight="1" x14ac:dyDescent="0.2">
      <c r="A14" s="196"/>
      <c r="B14" s="458" t="s">
        <v>382</v>
      </c>
      <c r="C14" s="197"/>
      <c r="D14" s="197"/>
      <c r="E14" s="197"/>
      <c r="F14" s="197"/>
      <c r="G14" s="197"/>
      <c r="H14" s="197"/>
      <c r="I14" s="198"/>
      <c r="J14" s="199"/>
    </row>
    <row r="15" spans="1:14" ht="4.5" customHeight="1" x14ac:dyDescent="0.2">
      <c r="A15" s="206"/>
      <c r="B15" s="190"/>
      <c r="C15" s="190"/>
      <c r="D15" s="190"/>
      <c r="E15" s="190"/>
      <c r="F15" s="190"/>
      <c r="G15" s="190"/>
      <c r="H15" s="190"/>
      <c r="I15" s="207"/>
      <c r="J15" s="208"/>
    </row>
    <row r="16" spans="1:14" x14ac:dyDescent="0.2">
      <c r="A16" s="206"/>
      <c r="B16" s="190" t="s">
        <v>27</v>
      </c>
      <c r="C16" s="190"/>
      <c r="D16" s="190"/>
      <c r="E16" s="190"/>
      <c r="F16" s="190"/>
      <c r="G16" s="190"/>
      <c r="H16" s="190"/>
      <c r="I16" s="551"/>
      <c r="J16" s="208"/>
    </row>
    <row r="17" spans="1:22" ht="4.5" customHeight="1" x14ac:dyDescent="0.2">
      <c r="A17" s="206"/>
      <c r="B17" s="190"/>
      <c r="C17" s="190"/>
      <c r="D17" s="190"/>
      <c r="E17" s="190"/>
      <c r="F17" s="190"/>
      <c r="G17" s="190"/>
      <c r="H17" s="190"/>
      <c r="I17" s="207"/>
      <c r="J17" s="208"/>
    </row>
    <row r="18" spans="1:22" ht="11.25" customHeight="1" x14ac:dyDescent="0.25">
      <c r="A18" s="206"/>
      <c r="B18" s="190" t="s">
        <v>28</v>
      </c>
      <c r="C18" s="769" t="s">
        <v>181</v>
      </c>
      <c r="D18" s="770"/>
      <c r="E18" s="218" t="s">
        <v>408</v>
      </c>
      <c r="F18" s="554"/>
      <c r="G18" s="190"/>
      <c r="H18" s="190" t="s">
        <v>38</v>
      </c>
      <c r="I18" s="551"/>
      <c r="J18" s="208"/>
    </row>
    <row r="19" spans="1:22" ht="4.5" customHeight="1" x14ac:dyDescent="0.2">
      <c r="A19" s="206"/>
      <c r="B19" s="190"/>
      <c r="C19" s="190"/>
      <c r="D19" s="190"/>
      <c r="E19" s="190"/>
      <c r="F19" s="190"/>
      <c r="G19" s="190"/>
      <c r="H19" s="190"/>
      <c r="I19" s="207"/>
      <c r="J19" s="208"/>
    </row>
    <row r="20" spans="1:22" x14ac:dyDescent="0.2">
      <c r="A20" s="206"/>
      <c r="B20" s="190" t="s">
        <v>31</v>
      </c>
      <c r="C20" s="190"/>
      <c r="D20" s="190"/>
      <c r="E20" s="190"/>
      <c r="F20" s="553"/>
      <c r="G20" s="190"/>
      <c r="H20" s="190" t="s">
        <v>32</v>
      </c>
      <c r="I20" s="551"/>
      <c r="J20" s="208"/>
    </row>
    <row r="21" spans="1:22" ht="4.5" customHeight="1" x14ac:dyDescent="0.2">
      <c r="A21" s="206"/>
      <c r="B21" s="190"/>
      <c r="C21" s="190"/>
      <c r="D21" s="190"/>
      <c r="E21" s="190"/>
      <c r="F21" s="190"/>
      <c r="G21" s="190"/>
      <c r="H21" s="190"/>
      <c r="I21" s="207"/>
      <c r="J21" s="208"/>
    </row>
    <row r="22" spans="1:22" ht="12.75" x14ac:dyDescent="0.2">
      <c r="A22" s="206"/>
      <c r="B22" s="190" t="s">
        <v>442</v>
      </c>
      <c r="C22" s="190"/>
      <c r="D22" s="190"/>
      <c r="E22" s="190"/>
      <c r="F22" s="190"/>
      <c r="G22" s="190"/>
      <c r="H22" s="190" t="s">
        <v>33</v>
      </c>
      <c r="I22" s="552">
        <v>39</v>
      </c>
      <c r="J22" s="208"/>
      <c r="O22" s="191" t="s">
        <v>529</v>
      </c>
    </row>
    <row r="23" spans="1:22" ht="4.5" customHeight="1" x14ac:dyDescent="0.2">
      <c r="A23" s="206"/>
      <c r="B23" s="190"/>
      <c r="C23" s="190"/>
      <c r="D23" s="190"/>
      <c r="E23" s="190"/>
      <c r="F23" s="190"/>
      <c r="G23" s="190"/>
      <c r="H23" s="190"/>
      <c r="I23" s="207"/>
      <c r="J23" s="208"/>
    </row>
    <row r="24" spans="1:22" ht="35.25" customHeight="1" x14ac:dyDescent="0.25">
      <c r="A24" s="206"/>
      <c r="B24" s="778" t="s">
        <v>530</v>
      </c>
      <c r="C24" s="779"/>
      <c r="D24" s="779"/>
      <c r="E24" s="779"/>
      <c r="F24" s="779"/>
      <c r="G24" s="190"/>
      <c r="H24" s="218" t="s">
        <v>388</v>
      </c>
      <c r="I24" s="479" t="str">
        <f>IF(U41&gt;0,U64,"")</f>
        <v/>
      </c>
      <c r="J24" s="208"/>
      <c r="O24" s="414"/>
      <c r="P24" s="426" t="s">
        <v>510</v>
      </c>
      <c r="Q24" s="426"/>
      <c r="R24" s="426"/>
      <c r="S24" s="426"/>
      <c r="T24" s="426"/>
      <c r="U24" s="426">
        <v>2088</v>
      </c>
      <c r="V24" s="426" t="s">
        <v>511</v>
      </c>
    </row>
    <row r="25" spans="1:22" ht="4.5" customHeight="1" x14ac:dyDescent="0.2">
      <c r="A25" s="206"/>
      <c r="B25" s="190"/>
      <c r="C25" s="190"/>
      <c r="D25" s="190"/>
      <c r="E25" s="190"/>
      <c r="F25" s="190"/>
      <c r="G25" s="190"/>
      <c r="H25" s="190"/>
      <c r="I25" s="207"/>
      <c r="J25" s="208"/>
    </row>
    <row r="26" spans="1:22" ht="12.75" x14ac:dyDescent="0.2">
      <c r="A26" s="206"/>
      <c r="B26" s="190" t="s">
        <v>29</v>
      </c>
      <c r="C26" s="190"/>
      <c r="D26" s="190"/>
      <c r="E26" s="190"/>
      <c r="F26" s="190"/>
      <c r="G26" s="190"/>
      <c r="H26" s="190" t="s">
        <v>33</v>
      </c>
      <c r="I26" s="552"/>
      <c r="J26" s="208"/>
      <c r="O26" s="429" t="s">
        <v>512</v>
      </c>
    </row>
    <row r="27" spans="1:22" ht="4.5" customHeight="1" x14ac:dyDescent="0.2">
      <c r="A27" s="206"/>
      <c r="B27" s="190"/>
      <c r="C27" s="190"/>
      <c r="D27" s="190"/>
      <c r="E27" s="190"/>
      <c r="F27" s="190"/>
      <c r="G27" s="190"/>
      <c r="H27" s="190"/>
      <c r="I27" s="207"/>
      <c r="J27" s="208"/>
    </row>
    <row r="28" spans="1:22" ht="12.75" x14ac:dyDescent="0.2">
      <c r="A28" s="206"/>
      <c r="B28" s="190" t="s">
        <v>30</v>
      </c>
      <c r="C28" s="190"/>
      <c r="D28" s="190"/>
      <c r="E28" s="190"/>
      <c r="F28" s="190"/>
      <c r="G28" s="190"/>
      <c r="H28" s="190" t="s">
        <v>33</v>
      </c>
      <c r="I28" s="552"/>
      <c r="J28" s="208"/>
      <c r="O28" s="399" t="s">
        <v>513</v>
      </c>
    </row>
    <row r="29" spans="1:22" ht="4.5" customHeight="1" x14ac:dyDescent="0.2">
      <c r="A29" s="206"/>
      <c r="B29" s="190"/>
      <c r="C29" s="190"/>
      <c r="D29" s="190"/>
      <c r="E29" s="190"/>
      <c r="F29" s="190"/>
      <c r="G29" s="190"/>
      <c r="H29" s="190"/>
      <c r="I29" s="207"/>
      <c r="J29" s="208"/>
    </row>
    <row r="30" spans="1:22" ht="11.25" customHeight="1" x14ac:dyDescent="0.2">
      <c r="A30" s="206"/>
      <c r="B30" s="190" t="s">
        <v>56</v>
      </c>
      <c r="C30" s="190"/>
      <c r="D30" s="190"/>
      <c r="E30" s="190"/>
      <c r="F30" s="190"/>
      <c r="G30" s="190"/>
      <c r="H30" s="190"/>
      <c r="I30" s="559">
        <v>0</v>
      </c>
      <c r="J30" s="208"/>
      <c r="O30" s="563"/>
      <c r="P30" s="409" t="s">
        <v>514</v>
      </c>
      <c r="Q30" s="409"/>
      <c r="R30" s="424"/>
      <c r="S30" s="412">
        <f>O30*8</f>
        <v>0</v>
      </c>
      <c r="T30" s="424" t="s">
        <v>511</v>
      </c>
    </row>
    <row r="31" spans="1:22" ht="4.5" customHeight="1" x14ac:dyDescent="0.2">
      <c r="A31" s="206"/>
      <c r="B31" s="190"/>
      <c r="C31" s="190"/>
      <c r="D31" s="190"/>
      <c r="E31" s="190"/>
      <c r="F31" s="190"/>
      <c r="G31" s="190"/>
      <c r="H31" s="190"/>
      <c r="I31" s="207"/>
      <c r="J31" s="208"/>
    </row>
    <row r="32" spans="1:22" ht="11.25" customHeight="1" x14ac:dyDescent="0.2">
      <c r="A32" s="206"/>
      <c r="B32" s="212" t="s">
        <v>57</v>
      </c>
      <c r="C32" s="190"/>
      <c r="D32" s="190"/>
      <c r="E32" s="190"/>
      <c r="F32" s="190"/>
      <c r="G32" s="190"/>
      <c r="H32" s="190"/>
      <c r="I32" s="559">
        <v>0</v>
      </c>
      <c r="J32" s="208"/>
      <c r="O32" s="563"/>
      <c r="P32" s="409" t="s">
        <v>515</v>
      </c>
      <c r="Q32" s="409"/>
      <c r="R32" s="424"/>
      <c r="S32" s="412">
        <f>O32*8</f>
        <v>0</v>
      </c>
      <c r="T32" s="424" t="s">
        <v>511</v>
      </c>
    </row>
    <row r="33" spans="1:26" ht="4.5" customHeight="1" x14ac:dyDescent="0.2">
      <c r="A33" s="206"/>
      <c r="B33" s="212"/>
      <c r="C33" s="190"/>
      <c r="D33" s="190"/>
      <c r="E33" s="190"/>
      <c r="F33" s="190"/>
      <c r="G33" s="190"/>
      <c r="H33" s="190"/>
      <c r="I33" s="436"/>
      <c r="J33" s="208"/>
      <c r="O33" s="461"/>
      <c r="P33" s="437"/>
      <c r="Q33" s="437"/>
      <c r="R33" s="437"/>
      <c r="S33" s="437"/>
      <c r="T33" s="437"/>
    </row>
    <row r="34" spans="1:26" ht="12.75" x14ac:dyDescent="0.2">
      <c r="A34" s="206"/>
      <c r="B34" s="190"/>
      <c r="C34" s="190"/>
      <c r="D34" s="190"/>
      <c r="E34" s="190"/>
      <c r="F34" s="190"/>
      <c r="G34" s="190"/>
      <c r="H34" s="190"/>
      <c r="I34" s="190"/>
      <c r="J34" s="208"/>
      <c r="O34" s="563"/>
      <c r="P34" s="409" t="s">
        <v>516</v>
      </c>
      <c r="Q34" s="409"/>
      <c r="R34" s="424"/>
      <c r="S34" s="412">
        <f>O34*8</f>
        <v>0</v>
      </c>
      <c r="T34" s="424" t="s">
        <v>511</v>
      </c>
    </row>
    <row r="35" spans="1:26" ht="4.5" customHeight="1" x14ac:dyDescent="0.2">
      <c r="A35" s="214"/>
      <c r="B35" s="215"/>
      <c r="C35" s="215"/>
      <c r="D35" s="215"/>
      <c r="E35" s="215"/>
      <c r="F35" s="215"/>
      <c r="G35" s="215"/>
      <c r="H35" s="215"/>
      <c r="I35" s="216"/>
      <c r="J35" s="217"/>
    </row>
    <row r="36" spans="1:26" ht="12.75" x14ac:dyDescent="0.2">
      <c r="A36" s="200"/>
      <c r="B36" s="201" t="s">
        <v>34</v>
      </c>
      <c r="C36" s="202"/>
      <c r="D36" s="202"/>
      <c r="E36" s="211"/>
      <c r="F36" s="202"/>
      <c r="G36" s="202"/>
      <c r="H36" s="202"/>
      <c r="I36" s="204"/>
      <c r="J36" s="205"/>
      <c r="O36" s="563"/>
      <c r="P36" s="409" t="s">
        <v>517</v>
      </c>
      <c r="Q36" s="409"/>
      <c r="R36" s="424"/>
      <c r="S36" s="412">
        <f>O36*8</f>
        <v>0</v>
      </c>
      <c r="T36" s="424" t="s">
        <v>511</v>
      </c>
    </row>
    <row r="37" spans="1:26" ht="4.5" customHeight="1" x14ac:dyDescent="0.2">
      <c r="A37" s="206"/>
      <c r="B37" s="190"/>
      <c r="C37" s="190"/>
      <c r="D37" s="190"/>
      <c r="E37" s="190"/>
      <c r="F37" s="190"/>
      <c r="G37" s="190"/>
      <c r="H37" s="190"/>
      <c r="I37" s="207"/>
      <c r="J37" s="208"/>
    </row>
    <row r="38" spans="1:26" ht="12.75" x14ac:dyDescent="0.2">
      <c r="A38" s="206"/>
      <c r="B38" s="212" t="s">
        <v>39</v>
      </c>
      <c r="C38" s="554" t="s">
        <v>37</v>
      </c>
      <c r="D38" s="190"/>
      <c r="E38" s="218" t="s">
        <v>35</v>
      </c>
      <c r="F38" s="554"/>
      <c r="G38" s="190"/>
      <c r="H38" s="218" t="s">
        <v>36</v>
      </c>
      <c r="I38" s="554"/>
      <c r="J38" s="208"/>
      <c r="O38" s="563"/>
      <c r="P38" s="409" t="s">
        <v>518</v>
      </c>
      <c r="Q38" s="409"/>
      <c r="R38" s="424"/>
      <c r="S38" s="412">
        <f>O38*8</f>
        <v>0</v>
      </c>
      <c r="T38" s="424" t="s">
        <v>511</v>
      </c>
    </row>
    <row r="39" spans="1:26" x14ac:dyDescent="0.2">
      <c r="A39" s="206"/>
      <c r="B39" s="190"/>
      <c r="C39" s="190"/>
      <c r="D39" s="190"/>
      <c r="E39" s="213"/>
      <c r="F39" s="190"/>
      <c r="G39" s="190"/>
      <c r="H39" s="190"/>
      <c r="I39" s="207"/>
      <c r="J39" s="208"/>
    </row>
    <row r="40" spans="1:26" ht="4.5" customHeight="1" x14ac:dyDescent="0.2">
      <c r="A40" s="206"/>
      <c r="B40" s="190"/>
      <c r="C40" s="190"/>
      <c r="D40" s="190"/>
      <c r="E40" s="190"/>
      <c r="F40" s="190"/>
      <c r="G40" s="190"/>
      <c r="H40" s="190"/>
      <c r="I40" s="207"/>
      <c r="J40" s="208"/>
    </row>
    <row r="41" spans="1:26" ht="12.75" x14ac:dyDescent="0.2">
      <c r="A41" s="200"/>
      <c r="B41" s="201" t="s">
        <v>40</v>
      </c>
      <c r="C41" s="202"/>
      <c r="D41" s="202"/>
      <c r="E41" s="211"/>
      <c r="F41" s="202"/>
      <c r="G41" s="202"/>
      <c r="H41" s="202"/>
      <c r="I41" s="204"/>
      <c r="J41" s="205"/>
      <c r="O41" s="414"/>
      <c r="P41" s="427" t="s">
        <v>519</v>
      </c>
      <c r="Q41" s="426"/>
      <c r="R41" s="426"/>
      <c r="S41" s="426"/>
      <c r="T41" s="413"/>
      <c r="U41" s="426">
        <f>SUM(S30,S32,S34,S36,S38)</f>
        <v>0</v>
      </c>
      <c r="V41" s="426" t="s">
        <v>511</v>
      </c>
    </row>
    <row r="42" spans="1:26" ht="4.5" customHeight="1" x14ac:dyDescent="0.2">
      <c r="A42" s="206"/>
      <c r="B42" s="190"/>
      <c r="C42" s="190"/>
      <c r="D42" s="190"/>
      <c r="E42" s="190"/>
      <c r="F42" s="190"/>
      <c r="G42" s="190"/>
      <c r="H42" s="190"/>
      <c r="I42" s="207"/>
      <c r="J42" s="208"/>
    </row>
    <row r="43" spans="1:26" x14ac:dyDescent="0.2">
      <c r="A43" s="206"/>
      <c r="B43" s="190"/>
      <c r="C43" s="190"/>
      <c r="D43" s="190"/>
      <c r="E43" s="213"/>
      <c r="F43" s="190"/>
      <c r="G43" s="190"/>
      <c r="H43" s="190" t="s">
        <v>42</v>
      </c>
      <c r="I43" s="207" t="s">
        <v>41</v>
      </c>
      <c r="J43" s="208"/>
    </row>
    <row r="44" spans="1:26" ht="12.75" x14ac:dyDescent="0.2">
      <c r="A44" s="206"/>
      <c r="B44" s="190" t="s">
        <v>400</v>
      </c>
      <c r="C44" s="190"/>
      <c r="D44" s="190"/>
      <c r="E44" s="213"/>
      <c r="F44" s="190"/>
      <c r="G44" s="190"/>
      <c r="H44" s="552"/>
      <c r="I44" s="555">
        <v>0</v>
      </c>
      <c r="J44" s="208"/>
      <c r="O44" s="429" t="s">
        <v>520</v>
      </c>
    </row>
    <row r="45" spans="1:26" ht="11.25" customHeight="1" x14ac:dyDescent="0.2">
      <c r="A45" s="206"/>
      <c r="B45" s="774" t="s">
        <v>43</v>
      </c>
      <c r="C45" s="774"/>
      <c r="D45" s="774"/>
      <c r="E45" s="774"/>
      <c r="F45" s="774"/>
      <c r="G45" s="775"/>
      <c r="H45" s="552"/>
      <c r="I45" s="555">
        <v>0</v>
      </c>
      <c r="J45" s="208"/>
      <c r="O45" s="189" t="s">
        <v>528</v>
      </c>
      <c r="S45" s="189" t="s">
        <v>521</v>
      </c>
      <c r="T45" s="417"/>
    </row>
    <row r="46" spans="1:26" ht="15" x14ac:dyDescent="0.25">
      <c r="A46" s="206"/>
      <c r="B46" s="774"/>
      <c r="C46" s="774"/>
      <c r="D46" s="774"/>
      <c r="E46" s="774"/>
      <c r="F46" s="774"/>
      <c r="G46" s="775"/>
      <c r="H46" s="552"/>
      <c r="I46" s="555">
        <v>0</v>
      </c>
      <c r="J46" s="208"/>
      <c r="O46" s="780"/>
      <c r="P46" s="777"/>
      <c r="Q46" s="777"/>
      <c r="R46" s="781"/>
      <c r="S46" s="564"/>
      <c r="T46" s="424" t="s">
        <v>522</v>
      </c>
      <c r="U46" s="418"/>
    </row>
    <row r="47" spans="1:26" ht="4.5" customHeight="1" x14ac:dyDescent="0.2">
      <c r="A47" s="206"/>
      <c r="B47" s="190"/>
      <c r="C47" s="190"/>
      <c r="D47" s="190"/>
      <c r="E47" s="190"/>
      <c r="F47" s="190"/>
      <c r="G47" s="190"/>
      <c r="H47" s="190"/>
      <c r="I47" s="207"/>
      <c r="J47" s="208"/>
    </row>
    <row r="48" spans="1:26" ht="12.75" customHeight="1" x14ac:dyDescent="0.2">
      <c r="A48" s="206"/>
      <c r="B48" s="190"/>
      <c r="C48" s="190"/>
      <c r="D48" s="190"/>
      <c r="E48" s="213"/>
      <c r="F48" s="190"/>
      <c r="G48" s="190"/>
      <c r="H48" s="190"/>
      <c r="I48" s="207"/>
      <c r="J48" s="208"/>
      <c r="U48" s="430"/>
      <c r="Z48" s="234"/>
    </row>
    <row r="49" spans="1:26" ht="15" customHeight="1" x14ac:dyDescent="0.25">
      <c r="A49" s="206"/>
      <c r="B49" s="190" t="s">
        <v>44</v>
      </c>
      <c r="C49" s="190" t="s">
        <v>45</v>
      </c>
      <c r="D49" s="190"/>
      <c r="E49" s="555">
        <v>0</v>
      </c>
      <c r="F49" s="190"/>
      <c r="G49" s="190"/>
      <c r="H49" s="190"/>
      <c r="I49" s="480">
        <f>(H44+H45+H46)*E49</f>
        <v>0</v>
      </c>
      <c r="J49" s="208"/>
      <c r="O49" s="780"/>
      <c r="P49" s="777"/>
      <c r="Q49" s="777"/>
      <c r="R49" s="781"/>
      <c r="S49" s="564"/>
      <c r="T49" s="424" t="s">
        <v>522</v>
      </c>
      <c r="U49" s="190"/>
    </row>
    <row r="50" spans="1:26" ht="4.5" customHeight="1" x14ac:dyDescent="0.2">
      <c r="A50" s="206"/>
      <c r="B50" s="190"/>
      <c r="C50" s="190"/>
      <c r="D50" s="190"/>
      <c r="E50" s="190"/>
      <c r="F50" s="190"/>
      <c r="G50" s="190"/>
      <c r="H50" s="190"/>
      <c r="I50" s="207"/>
      <c r="J50" s="208"/>
      <c r="U50" s="190"/>
    </row>
    <row r="51" spans="1:26" ht="15" x14ac:dyDescent="0.25">
      <c r="A51" s="206"/>
      <c r="B51" s="190" t="s">
        <v>587</v>
      </c>
      <c r="C51" s="190"/>
      <c r="D51" s="190"/>
      <c r="E51" s="213"/>
      <c r="F51" s="190"/>
      <c r="G51" s="190"/>
      <c r="H51" s="190"/>
      <c r="I51" s="555">
        <v>0</v>
      </c>
      <c r="J51" s="208"/>
      <c r="O51" s="780"/>
      <c r="P51" s="777"/>
      <c r="Q51" s="777"/>
      <c r="R51" s="781"/>
      <c r="S51" s="564"/>
      <c r="T51" s="424" t="s">
        <v>522</v>
      </c>
      <c r="U51" s="430"/>
    </row>
    <row r="52" spans="1:26" x14ac:dyDescent="0.2">
      <c r="A52" s="206"/>
      <c r="B52" s="190"/>
      <c r="C52" s="190"/>
      <c r="D52" s="190"/>
      <c r="E52" s="213"/>
      <c r="F52" s="190"/>
      <c r="G52" s="190"/>
      <c r="H52" s="190"/>
      <c r="I52" s="207"/>
      <c r="J52" s="208"/>
      <c r="U52" s="190"/>
    </row>
    <row r="53" spans="1:26" ht="15" x14ac:dyDescent="0.25">
      <c r="A53" s="206"/>
      <c r="B53" s="190" t="s">
        <v>46</v>
      </c>
      <c r="C53" s="190"/>
      <c r="D53" s="190"/>
      <c r="E53" s="213"/>
      <c r="F53" s="190"/>
      <c r="G53" s="190"/>
      <c r="H53" s="190"/>
      <c r="I53" s="480">
        <f>IF(I22&gt;0,((H44*I44)+(H45*I45)+(H46*I46)+I49)/I22*I28+((I51/12)*(I28/I22)*(H44+H45+H46)),0)</f>
        <v>0</v>
      </c>
      <c r="J53" s="208"/>
      <c r="O53" s="780"/>
      <c r="P53" s="777"/>
      <c r="Q53" s="777"/>
      <c r="R53" s="781"/>
      <c r="S53" s="564"/>
      <c r="T53" s="424" t="s">
        <v>522</v>
      </c>
      <c r="U53" s="430"/>
    </row>
    <row r="54" spans="1:26" x14ac:dyDescent="0.2">
      <c r="A54" s="206"/>
      <c r="B54" s="190"/>
      <c r="C54" s="190"/>
      <c r="D54" s="190"/>
      <c r="E54" s="213"/>
      <c r="F54" s="190"/>
      <c r="G54" s="190"/>
      <c r="H54" s="190"/>
      <c r="I54" s="207"/>
      <c r="J54" s="208"/>
      <c r="U54" s="190"/>
    </row>
    <row r="55" spans="1:26" ht="15" x14ac:dyDescent="0.25">
      <c r="A55" s="206"/>
      <c r="B55" s="190" t="s">
        <v>47</v>
      </c>
      <c r="C55" s="190"/>
      <c r="D55" s="190"/>
      <c r="E55" s="213"/>
      <c r="F55" s="190"/>
      <c r="G55" s="190"/>
      <c r="H55" s="190"/>
      <c r="I55" s="207"/>
      <c r="J55" s="208"/>
      <c r="N55" s="189"/>
      <c r="O55" s="780"/>
      <c r="P55" s="777"/>
      <c r="Q55" s="777"/>
      <c r="R55" s="781"/>
      <c r="S55" s="564"/>
      <c r="T55" s="424" t="s">
        <v>522</v>
      </c>
      <c r="U55" s="430"/>
    </row>
    <row r="56" spans="1:26" ht="11.25" customHeight="1" x14ac:dyDescent="0.25">
      <c r="A56" s="206"/>
      <c r="B56" s="190"/>
      <c r="C56" s="190" t="s">
        <v>48</v>
      </c>
      <c r="D56" s="190"/>
      <c r="E56" s="213"/>
      <c r="F56" s="481">
        <v>9.2999999999999999E-2</v>
      </c>
      <c r="G56" s="190"/>
      <c r="H56" s="190"/>
      <c r="I56" s="480">
        <f>$I$53*F56</f>
        <v>0</v>
      </c>
      <c r="J56" s="208"/>
      <c r="N56" s="189"/>
      <c r="O56" s="780"/>
      <c r="P56" s="777"/>
      <c r="Q56" s="777"/>
      <c r="R56" s="781"/>
      <c r="S56" s="564"/>
      <c r="T56" s="424" t="s">
        <v>522</v>
      </c>
      <c r="U56" s="430"/>
      <c r="Z56" s="234"/>
    </row>
    <row r="57" spans="1:26" x14ac:dyDescent="0.2">
      <c r="A57" s="206"/>
      <c r="B57" s="190"/>
      <c r="C57" s="190" t="s">
        <v>49</v>
      </c>
      <c r="D57" s="190"/>
      <c r="E57" s="213"/>
      <c r="F57" s="481">
        <v>1.2999999999999999E-2</v>
      </c>
      <c r="G57" s="190"/>
      <c r="H57" s="190"/>
      <c r="I57" s="480">
        <f>$I$53*F57</f>
        <v>0</v>
      </c>
      <c r="J57" s="208"/>
      <c r="N57" s="189"/>
    </row>
    <row r="58" spans="1:26" ht="18.75" x14ac:dyDescent="0.2">
      <c r="A58" s="206"/>
      <c r="B58" s="491" t="s">
        <v>585</v>
      </c>
      <c r="C58" s="190" t="s">
        <v>50</v>
      </c>
      <c r="D58" s="190"/>
      <c r="E58" s="213"/>
      <c r="F58" s="481">
        <v>7.2999999999999995E-2</v>
      </c>
      <c r="G58" s="190"/>
      <c r="H58" s="556">
        <v>0</v>
      </c>
      <c r="I58" s="480">
        <f>$I$53*F58+H58*I53</f>
        <v>0</v>
      </c>
      <c r="J58" s="208"/>
      <c r="N58" s="189"/>
      <c r="O58" s="425" t="s">
        <v>523</v>
      </c>
      <c r="P58" s="430"/>
      <c r="Q58" s="430"/>
      <c r="R58" s="430"/>
      <c r="S58" s="430">
        <f>SUM(S46,S49,S51,S53,S55,S56)/60</f>
        <v>0</v>
      </c>
      <c r="T58" s="430" t="s">
        <v>524</v>
      </c>
      <c r="U58" s="430"/>
    </row>
    <row r="59" spans="1:26" x14ac:dyDescent="0.2">
      <c r="A59" s="206"/>
      <c r="B59" s="190"/>
      <c r="C59" s="190" t="s">
        <v>51</v>
      </c>
      <c r="D59" s="190"/>
      <c r="E59" s="213"/>
      <c r="F59" s="481">
        <v>1.7999999999999999E-2</v>
      </c>
      <c r="G59" s="190"/>
      <c r="H59" s="367">
        <f>IF(H60&gt;0,H60,F60)</f>
        <v>6.7317999999999996E-3</v>
      </c>
      <c r="I59" s="480">
        <f>$I$53*F59</f>
        <v>0</v>
      </c>
      <c r="J59" s="208"/>
      <c r="M59" s="463" t="s">
        <v>556</v>
      </c>
      <c r="N59" s="189"/>
    </row>
    <row r="60" spans="1:26" ht="18.75" x14ac:dyDescent="0.2">
      <c r="A60" s="206"/>
      <c r="B60" s="491" t="s">
        <v>580</v>
      </c>
      <c r="C60" s="190" t="s">
        <v>52</v>
      </c>
      <c r="D60" s="190"/>
      <c r="E60" s="213"/>
      <c r="F60" s="481">
        <v>6.7317999999999996E-3</v>
      </c>
      <c r="G60" s="190"/>
      <c r="H60" s="556">
        <v>0</v>
      </c>
      <c r="I60" s="480">
        <f>$I$53*H59</f>
        <v>0</v>
      </c>
      <c r="J60" s="208"/>
      <c r="N60" s="189"/>
      <c r="O60" s="427" t="s">
        <v>525</v>
      </c>
      <c r="P60" s="426"/>
      <c r="Q60" s="426"/>
      <c r="R60" s="426"/>
      <c r="S60" s="426"/>
      <c r="T60" s="426"/>
      <c r="U60" s="428">
        <f>S58*((365/7)-((O30+O32+O34+O36+O38)/5))</f>
        <v>0</v>
      </c>
      <c r="V60" s="426" t="s">
        <v>511</v>
      </c>
    </row>
    <row r="61" spans="1:26" ht="11.25" customHeight="1" x14ac:dyDescent="0.2">
      <c r="A61" s="206"/>
      <c r="B61" s="491" t="s">
        <v>579</v>
      </c>
      <c r="C61" s="190" t="s">
        <v>53</v>
      </c>
      <c r="D61" s="190"/>
      <c r="E61" s="213"/>
      <c r="F61" s="481">
        <v>1.5E-3</v>
      </c>
      <c r="G61" s="190"/>
      <c r="H61" s="557" t="s">
        <v>181</v>
      </c>
      <c r="I61" s="480">
        <f>IF(H61=$M$63,0,$I$53*F61)</f>
        <v>0</v>
      </c>
      <c r="J61" s="208"/>
      <c r="M61" s="249" t="s">
        <v>181</v>
      </c>
      <c r="N61" s="189"/>
    </row>
    <row r="62" spans="1:26" ht="18.75" x14ac:dyDescent="0.2">
      <c r="A62" s="206"/>
      <c r="B62" s="491" t="s">
        <v>581</v>
      </c>
      <c r="C62" s="190" t="s">
        <v>433</v>
      </c>
      <c r="D62" s="190"/>
      <c r="E62" s="213"/>
      <c r="F62" s="558">
        <v>0</v>
      </c>
      <c r="G62" s="190"/>
      <c r="H62" s="190"/>
      <c r="I62" s="480">
        <f>$I$53*F62</f>
        <v>0</v>
      </c>
      <c r="J62" s="208"/>
      <c r="M62" s="249" t="s">
        <v>531</v>
      </c>
      <c r="N62" s="189"/>
      <c r="O62" s="429" t="s">
        <v>526</v>
      </c>
    </row>
    <row r="63" spans="1:26" x14ac:dyDescent="0.2">
      <c r="A63" s="206"/>
      <c r="B63" s="504" t="s">
        <v>586</v>
      </c>
      <c r="C63" s="190" t="s">
        <v>55</v>
      </c>
      <c r="D63" s="190"/>
      <c r="E63" s="771"/>
      <c r="F63" s="771"/>
      <c r="G63" s="190"/>
      <c r="H63" s="190"/>
      <c r="I63" s="555"/>
      <c r="J63" s="208"/>
      <c r="M63" s="249" t="s">
        <v>578</v>
      </c>
      <c r="N63" s="189"/>
    </row>
    <row r="64" spans="1:26" ht="13.5" thickBot="1" x14ac:dyDescent="0.25">
      <c r="A64" s="206"/>
      <c r="B64" s="190"/>
      <c r="C64" s="503"/>
      <c r="D64" s="190"/>
      <c r="E64" s="190"/>
      <c r="F64" s="190"/>
      <c r="G64" s="190"/>
      <c r="H64" s="190"/>
      <c r="I64" s="207"/>
      <c r="J64" s="208"/>
      <c r="L64" s="219"/>
      <c r="N64" s="189"/>
      <c r="O64" s="433" t="s">
        <v>527</v>
      </c>
      <c r="P64" s="432"/>
      <c r="Q64" s="432"/>
      <c r="R64" s="431"/>
      <c r="S64" s="434"/>
      <c r="T64" s="431"/>
      <c r="U64" s="435">
        <f>U24-U41-U60</f>
        <v>2088</v>
      </c>
      <c r="V64" s="432" t="s">
        <v>511</v>
      </c>
    </row>
    <row r="65" spans="1:15" ht="15.75" customHeight="1" x14ac:dyDescent="0.2">
      <c r="A65" s="200"/>
      <c r="B65" s="201" t="s">
        <v>401</v>
      </c>
      <c r="C65" s="201"/>
      <c r="D65" s="201"/>
      <c r="E65" s="201"/>
      <c r="F65" s="201"/>
      <c r="G65" s="201"/>
      <c r="H65" s="201"/>
      <c r="I65" s="482">
        <f>I53+SUM(I56:I63)</f>
        <v>0</v>
      </c>
      <c r="J65" s="205"/>
      <c r="M65" s="249">
        <f>IF(I89+I108&gt;0,0,I53+I56+I57+I58+I59+I60+I61+I62+I63)</f>
        <v>0</v>
      </c>
      <c r="N65" s="189"/>
    </row>
    <row r="66" spans="1:15" ht="12.75" thickBot="1" x14ac:dyDescent="0.25">
      <c r="A66" s="209"/>
      <c r="B66" s="483"/>
      <c r="C66" s="483"/>
      <c r="D66" s="483"/>
      <c r="E66" s="483"/>
      <c r="F66" s="483"/>
      <c r="G66" s="483"/>
      <c r="H66" s="483"/>
      <c r="I66" s="484"/>
      <c r="J66" s="210"/>
      <c r="N66" s="189"/>
    </row>
    <row r="67" spans="1:15" ht="12" x14ac:dyDescent="0.2">
      <c r="A67" s="200"/>
      <c r="B67" s="201" t="s">
        <v>604</v>
      </c>
      <c r="C67" s="202"/>
      <c r="D67" s="202"/>
      <c r="E67" s="202"/>
      <c r="F67" s="202"/>
      <c r="G67" s="202"/>
      <c r="H67" s="202"/>
      <c r="I67" s="204"/>
      <c r="J67" s="205"/>
      <c r="N67" s="189"/>
    </row>
    <row r="68" spans="1:15" ht="4.5" customHeight="1" x14ac:dyDescent="0.2">
      <c r="A68" s="206"/>
      <c r="B68" s="190"/>
      <c r="C68" s="190"/>
      <c r="D68" s="190"/>
      <c r="E68" s="190"/>
      <c r="F68" s="190"/>
      <c r="G68" s="190"/>
      <c r="H68" s="190"/>
      <c r="I68" s="207"/>
      <c r="J68" s="208"/>
      <c r="N68" s="189"/>
    </row>
    <row r="69" spans="1:15" x14ac:dyDescent="0.2">
      <c r="A69" s="206"/>
      <c r="B69" s="190" t="s">
        <v>27</v>
      </c>
      <c r="C69" s="190"/>
      <c r="D69" s="190"/>
      <c r="E69" s="190"/>
      <c r="F69" s="190"/>
      <c r="G69" s="190"/>
      <c r="H69" s="190"/>
      <c r="I69" s="551"/>
      <c r="J69" s="208"/>
      <c r="N69" s="189"/>
    </row>
    <row r="70" spans="1:15" ht="4.5" customHeight="1" x14ac:dyDescent="0.2">
      <c r="A70" s="206"/>
      <c r="B70" s="190"/>
      <c r="C70" s="190"/>
      <c r="D70" s="190"/>
      <c r="E70" s="190"/>
      <c r="F70" s="190"/>
      <c r="G70" s="190"/>
      <c r="H70" s="190"/>
      <c r="I70" s="207"/>
      <c r="J70" s="208"/>
      <c r="M70" s="246"/>
      <c r="N70" s="246"/>
      <c r="O70" s="246"/>
    </row>
    <row r="71" spans="1:15" ht="11.25" customHeight="1" x14ac:dyDescent="0.25">
      <c r="A71" s="206"/>
      <c r="B71" s="190" t="s">
        <v>28</v>
      </c>
      <c r="C71" s="769" t="s">
        <v>181</v>
      </c>
      <c r="D71" s="770"/>
      <c r="E71" s="218" t="s">
        <v>408</v>
      </c>
      <c r="F71" s="551"/>
      <c r="G71" s="190"/>
      <c r="H71" s="190" t="s">
        <v>38</v>
      </c>
      <c r="I71" s="551"/>
      <c r="J71" s="208"/>
      <c r="M71" s="246"/>
      <c r="N71" s="246"/>
      <c r="O71" s="246"/>
    </row>
    <row r="72" spans="1:15" ht="4.5" customHeight="1" x14ac:dyDescent="0.2">
      <c r="A72" s="206"/>
      <c r="B72" s="190"/>
      <c r="C72" s="190"/>
      <c r="D72" s="190"/>
      <c r="E72" s="218"/>
      <c r="F72" s="190"/>
      <c r="G72" s="190"/>
      <c r="H72" s="190"/>
      <c r="I72" s="207"/>
      <c r="J72" s="208"/>
      <c r="L72" s="235" t="s">
        <v>405</v>
      </c>
      <c r="M72" s="246"/>
      <c r="N72" s="246"/>
      <c r="O72" s="246"/>
    </row>
    <row r="73" spans="1:15" x14ac:dyDescent="0.2">
      <c r="A73" s="206"/>
      <c r="B73" s="190" t="s">
        <v>406</v>
      </c>
      <c r="C73" s="246">
        <f>(I73-F73)+1</f>
        <v>1</v>
      </c>
      <c r="D73" s="190"/>
      <c r="E73" s="218" t="s">
        <v>407</v>
      </c>
      <c r="F73" s="551"/>
      <c r="G73" s="190"/>
      <c r="H73" s="190" t="s">
        <v>32</v>
      </c>
      <c r="I73" s="551"/>
      <c r="J73" s="208"/>
      <c r="L73" s="235" t="s">
        <v>181</v>
      </c>
      <c r="M73" s="246"/>
      <c r="N73" s="246"/>
      <c r="O73" s="246"/>
    </row>
    <row r="74" spans="1:15" ht="4.5" customHeight="1" x14ac:dyDescent="0.2">
      <c r="A74" s="206"/>
      <c r="B74" s="190"/>
      <c r="C74" s="190"/>
      <c r="D74" s="190"/>
      <c r="E74" s="190"/>
      <c r="F74" s="190"/>
      <c r="G74" s="190"/>
      <c r="H74" s="190"/>
      <c r="I74" s="207"/>
      <c r="J74" s="208"/>
      <c r="L74" s="235" t="s">
        <v>199</v>
      </c>
      <c r="M74" s="246"/>
      <c r="N74" s="246"/>
      <c r="O74" s="246"/>
    </row>
    <row r="75" spans="1:15" x14ac:dyDescent="0.2">
      <c r="A75" s="206"/>
      <c r="B75" s="190" t="s">
        <v>423</v>
      </c>
      <c r="C75" s="190"/>
      <c r="D75" s="190"/>
      <c r="E75" s="190"/>
      <c r="F75" s="190"/>
      <c r="G75" s="190"/>
      <c r="H75" s="190"/>
      <c r="I75" s="552"/>
      <c r="J75" s="208"/>
      <c r="L75" s="235" t="s">
        <v>200</v>
      </c>
      <c r="M75" s="246"/>
      <c r="N75" s="246"/>
      <c r="O75" s="246"/>
    </row>
    <row r="76" spans="1:15" ht="4.5" customHeight="1" x14ac:dyDescent="0.2">
      <c r="A76" s="206"/>
      <c r="B76" s="190"/>
      <c r="C76" s="190"/>
      <c r="D76" s="190"/>
      <c r="E76" s="190"/>
      <c r="F76" s="190"/>
      <c r="G76" s="190"/>
      <c r="H76" s="190"/>
      <c r="I76" s="207"/>
      <c r="J76" s="208"/>
      <c r="M76" s="246"/>
      <c r="N76" s="246"/>
      <c r="O76" s="246"/>
    </row>
    <row r="77" spans="1:15" ht="12.75" x14ac:dyDescent="0.2">
      <c r="A77" s="206"/>
      <c r="B77" s="190" t="s">
        <v>439</v>
      </c>
      <c r="C77" s="190"/>
      <c r="D77" s="190"/>
      <c r="E77" s="190"/>
      <c r="F77" s="363"/>
      <c r="G77" s="190"/>
      <c r="H77" s="364"/>
      <c r="I77" s="555"/>
      <c r="J77" s="208"/>
      <c r="M77" s="246"/>
      <c r="N77" s="246"/>
      <c r="O77" s="246"/>
    </row>
    <row r="78" spans="1:15" ht="4.5" customHeight="1" x14ac:dyDescent="0.2">
      <c r="A78" s="206"/>
      <c r="B78" s="190"/>
      <c r="C78" s="190"/>
      <c r="D78" s="190"/>
      <c r="E78" s="190"/>
      <c r="F78" s="190"/>
      <c r="G78" s="190"/>
      <c r="H78" s="190"/>
      <c r="I78" s="207"/>
      <c r="J78" s="208"/>
      <c r="M78" s="246"/>
      <c r="N78" s="246"/>
      <c r="O78" s="246"/>
    </row>
    <row r="79" spans="1:15" x14ac:dyDescent="0.2">
      <c r="A79" s="206"/>
      <c r="B79" s="190" t="s">
        <v>441</v>
      </c>
      <c r="C79" s="190"/>
      <c r="D79" s="190"/>
      <c r="E79" s="246">
        <f>C73/365*12</f>
        <v>3.2876712328767127E-2</v>
      </c>
      <c r="F79" s="479">
        <f>ROUNDUP(E79*I75,0)</f>
        <v>0</v>
      </c>
      <c r="G79" s="190"/>
      <c r="H79" s="190" t="s">
        <v>440</v>
      </c>
      <c r="I79" s="485">
        <f>IF(N79&gt;603,0,M79)</f>
        <v>0</v>
      </c>
      <c r="J79" s="208"/>
      <c r="M79" s="370">
        <f>F79*I77</f>
        <v>0</v>
      </c>
      <c r="N79" s="371">
        <f>M79/E79</f>
        <v>0</v>
      </c>
      <c r="O79" s="246"/>
    </row>
    <row r="80" spans="1:15" ht="6.75" customHeight="1" x14ac:dyDescent="0.2">
      <c r="A80" s="206"/>
      <c r="B80" s="190"/>
      <c r="C80" s="190"/>
      <c r="D80" s="190"/>
      <c r="E80" s="190"/>
      <c r="F80" s="190"/>
      <c r="G80" s="190"/>
      <c r="H80" s="190"/>
      <c r="I80" s="236"/>
      <c r="J80" s="208"/>
      <c r="M80" s="246"/>
      <c r="N80" s="246"/>
      <c r="O80" s="246"/>
    </row>
    <row r="81" spans="1:15" x14ac:dyDescent="0.2">
      <c r="A81" s="206"/>
      <c r="B81" s="190" t="s">
        <v>588</v>
      </c>
      <c r="C81" s="190"/>
      <c r="D81" s="190"/>
      <c r="E81" s="190"/>
      <c r="F81" s="190"/>
      <c r="G81" s="190"/>
      <c r="H81" s="190"/>
      <c r="I81" s="236"/>
      <c r="J81" s="208"/>
      <c r="M81" s="246"/>
      <c r="N81" s="246"/>
      <c r="O81" s="246"/>
    </row>
    <row r="82" spans="1:15" x14ac:dyDescent="0.2">
      <c r="A82" s="206"/>
      <c r="B82" s="190"/>
      <c r="C82" s="190" t="s">
        <v>409</v>
      </c>
      <c r="D82" s="190"/>
      <c r="E82" s="190"/>
      <c r="F82" s="481">
        <v>0.13</v>
      </c>
      <c r="G82" s="190"/>
      <c r="H82" s="190"/>
      <c r="I82" s="480">
        <f>$I$79*F82</f>
        <v>0</v>
      </c>
      <c r="J82" s="208"/>
      <c r="M82" s="246"/>
      <c r="N82" s="246"/>
      <c r="O82" s="246"/>
    </row>
    <row r="83" spans="1:15" x14ac:dyDescent="0.2">
      <c r="A83" s="206"/>
      <c r="B83" s="190"/>
      <c r="C83" s="190" t="s">
        <v>410</v>
      </c>
      <c r="D83" s="190"/>
      <c r="E83" s="190"/>
      <c r="F83" s="481">
        <v>0.15</v>
      </c>
      <c r="G83" s="190"/>
      <c r="H83" s="190"/>
      <c r="I83" s="480">
        <f>$I$79*F83</f>
        <v>0</v>
      </c>
      <c r="J83" s="208"/>
      <c r="K83" s="225"/>
      <c r="M83" s="246"/>
      <c r="N83" s="246"/>
      <c r="O83" s="246"/>
    </row>
    <row r="84" spans="1:15" x14ac:dyDescent="0.2">
      <c r="A84" s="206"/>
      <c r="B84" s="190"/>
      <c r="C84" s="190" t="s">
        <v>411</v>
      </c>
      <c r="D84" s="190"/>
      <c r="E84" s="190"/>
      <c r="F84" s="481">
        <v>0.02</v>
      </c>
      <c r="G84" s="190"/>
      <c r="H84" s="190"/>
      <c r="I84" s="480">
        <f>$I$79*F84</f>
        <v>0</v>
      </c>
      <c r="J84" s="208"/>
      <c r="K84" s="225"/>
      <c r="M84" s="246"/>
      <c r="N84" s="246"/>
      <c r="O84" s="246"/>
    </row>
    <row r="85" spans="1:15" ht="11.25" customHeight="1" x14ac:dyDescent="0.2">
      <c r="A85" s="206"/>
      <c r="B85" s="491" t="s">
        <v>579</v>
      </c>
      <c r="C85" s="190" t="s">
        <v>53</v>
      </c>
      <c r="D85" s="190"/>
      <c r="E85" s="190"/>
      <c r="F85" s="481">
        <v>5.9999999999999995E-4</v>
      </c>
      <c r="G85" s="190"/>
      <c r="H85" s="557" t="s">
        <v>181</v>
      </c>
      <c r="I85" s="480">
        <f>IF(H85=$M$63,0,$I$79*F85)</f>
        <v>0</v>
      </c>
      <c r="J85" s="208"/>
      <c r="M85" s="246"/>
      <c r="N85" s="246"/>
      <c r="O85" s="246"/>
    </row>
    <row r="86" spans="1:15" x14ac:dyDescent="0.2">
      <c r="A86" s="206"/>
      <c r="B86" s="190"/>
      <c r="C86" s="190" t="s">
        <v>54</v>
      </c>
      <c r="D86" s="190"/>
      <c r="E86" s="213"/>
      <c r="F86" s="481">
        <v>2.2000000000000001E-3</v>
      </c>
      <c r="G86" s="190"/>
      <c r="H86" s="486">
        <f>SUM(F82:F86)</f>
        <v>0.30280000000000001</v>
      </c>
      <c r="I86" s="480">
        <f>$I$79*F86</f>
        <v>0</v>
      </c>
      <c r="J86" s="238"/>
      <c r="N86" s="189"/>
    </row>
    <row r="87" spans="1:15" x14ac:dyDescent="0.2">
      <c r="A87" s="206"/>
      <c r="B87" s="504" t="s">
        <v>586</v>
      </c>
      <c r="C87" s="190" t="s">
        <v>55</v>
      </c>
      <c r="D87" s="190"/>
      <c r="E87" s="771"/>
      <c r="F87" s="771"/>
      <c r="G87" s="190"/>
      <c r="H87" s="190"/>
      <c r="I87" s="555">
        <v>0</v>
      </c>
      <c r="J87" s="208"/>
      <c r="N87" s="189"/>
    </row>
    <row r="88" spans="1:15" ht="11.25" customHeight="1" x14ac:dyDescent="0.2">
      <c r="A88" s="206"/>
      <c r="B88" s="228"/>
      <c r="C88" s="237"/>
      <c r="D88" s="215"/>
      <c r="E88" s="226"/>
      <c r="F88" s="226"/>
      <c r="G88" s="215"/>
      <c r="H88" s="215"/>
      <c r="I88" s="207"/>
      <c r="J88" s="208"/>
      <c r="N88" s="189"/>
    </row>
    <row r="89" spans="1:15" ht="14.25" customHeight="1" x14ac:dyDescent="0.2">
      <c r="A89" s="200"/>
      <c r="B89" s="201" t="s">
        <v>401</v>
      </c>
      <c r="C89" s="201"/>
      <c r="D89" s="201"/>
      <c r="E89" s="201"/>
      <c r="F89" s="201"/>
      <c r="G89" s="201"/>
      <c r="H89" s="201"/>
      <c r="I89" s="487">
        <f>SUM(I79,I82:I87)</f>
        <v>0</v>
      </c>
      <c r="J89" s="205"/>
      <c r="M89" s="249">
        <f>IF(I65+I108&gt;0,0,M79+I82+I83+I84+I85+I86+I87)</f>
        <v>0</v>
      </c>
      <c r="N89" s="189"/>
    </row>
    <row r="90" spans="1:15" ht="12" thickBot="1" x14ac:dyDescent="0.25">
      <c r="A90" s="221"/>
      <c r="B90" s="488"/>
      <c r="C90" s="443"/>
      <c r="D90" s="443"/>
      <c r="E90" s="443"/>
      <c r="F90" s="443"/>
      <c r="G90" s="443"/>
      <c r="H90" s="443"/>
      <c r="I90" s="489"/>
      <c r="J90" s="222"/>
    </row>
    <row r="91" spans="1:15" ht="11.25" customHeight="1" x14ac:dyDescent="0.2">
      <c r="A91" s="214"/>
      <c r="B91" s="232"/>
      <c r="C91" s="232"/>
      <c r="D91" s="232"/>
      <c r="E91" s="232"/>
      <c r="F91" s="232"/>
      <c r="G91" s="232"/>
      <c r="H91" s="232"/>
      <c r="I91" s="233"/>
      <c r="J91" s="217"/>
    </row>
    <row r="92" spans="1:15" s="234" customFormat="1" ht="4.5" customHeight="1" x14ac:dyDescent="0.2">
      <c r="A92" s="214"/>
      <c r="B92" s="215"/>
      <c r="C92" s="215"/>
      <c r="D92" s="215"/>
      <c r="E92" s="215"/>
      <c r="F92" s="215"/>
      <c r="G92" s="215"/>
      <c r="H92" s="215"/>
      <c r="I92" s="216"/>
      <c r="J92" s="217"/>
      <c r="M92" s="250"/>
      <c r="N92" s="250"/>
    </row>
    <row r="93" spans="1:15" ht="12" x14ac:dyDescent="0.2">
      <c r="A93" s="200"/>
      <c r="B93" s="201" t="s">
        <v>381</v>
      </c>
      <c r="C93" s="202"/>
      <c r="D93" s="202"/>
      <c r="E93" s="202"/>
      <c r="F93" s="202"/>
      <c r="G93" s="202"/>
      <c r="H93" s="202"/>
      <c r="I93" s="204"/>
      <c r="J93" s="205"/>
    </row>
    <row r="94" spans="1:15" ht="4.5" customHeight="1" x14ac:dyDescent="0.2">
      <c r="A94" s="206"/>
      <c r="B94" s="190"/>
      <c r="C94" s="190"/>
      <c r="D94" s="190"/>
      <c r="E94" s="190"/>
      <c r="F94" s="190"/>
      <c r="G94" s="190"/>
      <c r="H94" s="190"/>
      <c r="I94" s="207"/>
      <c r="J94" s="208"/>
    </row>
    <row r="95" spans="1:15" x14ac:dyDescent="0.2">
      <c r="A95" s="206"/>
      <c r="B95" s="190" t="s">
        <v>383</v>
      </c>
      <c r="C95" s="190"/>
      <c r="D95" s="190"/>
      <c r="E95" s="190"/>
      <c r="F95" s="190"/>
      <c r="G95" s="190"/>
      <c r="H95" s="190"/>
      <c r="I95" s="551"/>
      <c r="J95" s="208"/>
    </row>
    <row r="96" spans="1:15" ht="4.5" customHeight="1" x14ac:dyDescent="0.2">
      <c r="A96" s="206"/>
      <c r="B96" s="190"/>
      <c r="C96" s="190"/>
      <c r="D96" s="190"/>
      <c r="E96" s="190"/>
      <c r="F96" s="190"/>
      <c r="G96" s="190"/>
      <c r="H96" s="190"/>
      <c r="I96" s="207"/>
      <c r="J96" s="208"/>
    </row>
    <row r="97" spans="1:14" ht="11.25" customHeight="1" x14ac:dyDescent="0.25">
      <c r="A97" s="206"/>
      <c r="B97" s="190" t="s">
        <v>384</v>
      </c>
      <c r="C97" s="769" t="s">
        <v>181</v>
      </c>
      <c r="D97" s="770"/>
      <c r="E97" s="190"/>
      <c r="F97" s="554"/>
      <c r="G97" s="190"/>
      <c r="H97" s="190" t="s">
        <v>38</v>
      </c>
      <c r="I97" s="551"/>
      <c r="J97" s="208"/>
    </row>
    <row r="98" spans="1:14" ht="4.5" customHeight="1" x14ac:dyDescent="0.2">
      <c r="A98" s="206"/>
      <c r="B98" s="190"/>
      <c r="C98" s="190"/>
      <c r="D98" s="190"/>
      <c r="E98" s="190"/>
      <c r="F98" s="190"/>
      <c r="G98" s="190"/>
      <c r="H98" s="190"/>
      <c r="I98" s="207"/>
      <c r="J98" s="208"/>
    </row>
    <row r="99" spans="1:14" x14ac:dyDescent="0.2">
      <c r="A99" s="206"/>
      <c r="B99" s="190" t="s">
        <v>31</v>
      </c>
      <c r="C99" s="190"/>
      <c r="D99" s="190"/>
      <c r="E99" s="246">
        <f>IF(F99&gt;1,I99-F99+1,0)</f>
        <v>0</v>
      </c>
      <c r="F99" s="551"/>
      <c r="G99" s="190"/>
      <c r="H99" s="190" t="s">
        <v>32</v>
      </c>
      <c r="I99" s="551"/>
      <c r="J99" s="208"/>
    </row>
    <row r="100" spans="1:14" ht="4.5" customHeight="1" x14ac:dyDescent="0.2">
      <c r="A100" s="206"/>
      <c r="B100" s="190"/>
      <c r="C100" s="190"/>
      <c r="D100" s="190"/>
      <c r="E100" s="190"/>
      <c r="F100" s="190"/>
      <c r="G100" s="190"/>
      <c r="H100" s="190"/>
      <c r="I100" s="207"/>
      <c r="J100" s="208"/>
    </row>
    <row r="101" spans="1:14" x14ac:dyDescent="0.2">
      <c r="A101" s="206"/>
      <c r="B101" s="190" t="s">
        <v>385</v>
      </c>
      <c r="C101" s="190"/>
      <c r="D101" s="190"/>
      <c r="E101" s="190"/>
      <c r="F101" s="190"/>
      <c r="G101" s="190"/>
      <c r="H101" s="190" t="s">
        <v>386</v>
      </c>
      <c r="I101" s="552"/>
      <c r="J101" s="208"/>
    </row>
    <row r="102" spans="1:14" ht="4.5" customHeight="1" x14ac:dyDescent="0.2">
      <c r="A102" s="206"/>
      <c r="B102" s="190"/>
      <c r="C102" s="190"/>
      <c r="D102" s="190"/>
      <c r="E102" s="190"/>
      <c r="F102" s="190"/>
      <c r="G102" s="190"/>
      <c r="H102" s="190"/>
      <c r="I102" s="207"/>
      <c r="J102" s="208"/>
    </row>
    <row r="103" spans="1:14" x14ac:dyDescent="0.2">
      <c r="A103" s="206"/>
      <c r="B103" s="190" t="s">
        <v>390</v>
      </c>
      <c r="C103" s="190"/>
      <c r="D103" s="190"/>
      <c r="E103" s="190"/>
      <c r="F103" s="190"/>
      <c r="G103" s="190"/>
      <c r="H103" s="190" t="s">
        <v>389</v>
      </c>
      <c r="I103" s="555"/>
      <c r="J103" s="208"/>
    </row>
    <row r="104" spans="1:14" ht="4.5" customHeight="1" x14ac:dyDescent="0.2">
      <c r="A104" s="206"/>
      <c r="B104" s="190"/>
      <c r="C104" s="190"/>
      <c r="D104" s="190"/>
      <c r="E104" s="190"/>
      <c r="F104" s="190"/>
      <c r="G104" s="190"/>
      <c r="H104" s="190"/>
      <c r="I104" s="207"/>
      <c r="J104" s="208"/>
    </row>
    <row r="105" spans="1:14" x14ac:dyDescent="0.2">
      <c r="A105" s="206"/>
      <c r="B105" s="190" t="s">
        <v>387</v>
      </c>
      <c r="C105" s="190"/>
      <c r="D105" s="190"/>
      <c r="E105" s="246">
        <f>E99/365*12</f>
        <v>0</v>
      </c>
      <c r="F105" s="190"/>
      <c r="G105" s="190"/>
      <c r="H105" s="190" t="s">
        <v>388</v>
      </c>
      <c r="I105" s="479">
        <f>ROUNDUP(I101*E105,0)</f>
        <v>0</v>
      </c>
      <c r="J105" s="208"/>
    </row>
    <row r="106" spans="1:14" ht="4.5" customHeight="1" x14ac:dyDescent="0.2">
      <c r="A106" s="206"/>
      <c r="B106" s="190"/>
      <c r="C106" s="190"/>
      <c r="D106" s="190"/>
      <c r="E106" s="190"/>
      <c r="F106" s="190"/>
      <c r="G106" s="190"/>
      <c r="H106" s="190"/>
      <c r="I106" s="207"/>
      <c r="J106" s="208"/>
    </row>
    <row r="107" spans="1:14" x14ac:dyDescent="0.2">
      <c r="A107" s="206"/>
      <c r="B107" s="190"/>
      <c r="C107" s="190"/>
      <c r="D107" s="190"/>
      <c r="E107" s="190"/>
      <c r="F107" s="190"/>
      <c r="G107" s="190"/>
      <c r="H107" s="190"/>
      <c r="I107" s="220"/>
      <c r="J107" s="208"/>
    </row>
    <row r="108" spans="1:14" ht="14.25" x14ac:dyDescent="0.2">
      <c r="A108" s="200"/>
      <c r="B108" s="201" t="s">
        <v>402</v>
      </c>
      <c r="C108" s="201"/>
      <c r="D108" s="201"/>
      <c r="E108" s="201"/>
      <c r="F108" s="201"/>
      <c r="G108" s="201"/>
      <c r="H108" s="201"/>
      <c r="I108" s="487">
        <f>I103*I105</f>
        <v>0</v>
      </c>
      <c r="J108" s="205"/>
      <c r="M108" s="249">
        <f>IF(I65+I89&gt;0,0,I103*I105)</f>
        <v>0</v>
      </c>
    </row>
    <row r="109" spans="1:14" ht="4.5" customHeight="1" x14ac:dyDescent="0.2">
      <c r="A109" s="206"/>
      <c r="B109" s="190"/>
      <c r="C109" s="190"/>
      <c r="D109" s="190"/>
      <c r="E109" s="190"/>
      <c r="F109" s="190"/>
      <c r="G109" s="190"/>
      <c r="H109" s="190"/>
      <c r="I109" s="207"/>
      <c r="J109" s="208"/>
    </row>
    <row r="110" spans="1:14" ht="11.25" customHeight="1" x14ac:dyDescent="0.2">
      <c r="A110" s="206"/>
      <c r="B110" s="228" t="s">
        <v>414</v>
      </c>
      <c r="C110" s="561"/>
      <c r="D110" s="190"/>
      <c r="E110" s="226" t="s">
        <v>399</v>
      </c>
      <c r="F110" s="560"/>
      <c r="G110" s="190"/>
      <c r="H110" s="190"/>
      <c r="I110" s="490">
        <f>C110*F110</f>
        <v>0</v>
      </c>
      <c r="J110" s="208"/>
    </row>
    <row r="111" spans="1:14" ht="11.25" customHeight="1" x14ac:dyDescent="0.2">
      <c r="A111" s="206"/>
      <c r="B111" s="231" t="s">
        <v>404</v>
      </c>
      <c r="C111" s="227"/>
      <c r="D111" s="190"/>
      <c r="E111" s="226"/>
      <c r="F111" s="229"/>
      <c r="G111" s="190"/>
      <c r="H111" s="190"/>
      <c r="I111" s="230"/>
      <c r="J111" s="208"/>
      <c r="N111" s="250"/>
    </row>
    <row r="112" spans="1:14" s="543" customFormat="1" ht="12" thickBot="1" x14ac:dyDescent="0.25">
      <c r="A112" s="538"/>
      <c r="B112" s="539"/>
      <c r="C112" s="540"/>
      <c r="D112" s="540"/>
      <c r="E112" s="540"/>
      <c r="F112" s="540"/>
      <c r="G112" s="540"/>
      <c r="H112" s="540"/>
      <c r="I112" s="541"/>
      <c r="J112" s="542"/>
    </row>
    <row r="113" spans="1:19" s="543" customFormat="1" hidden="1" x14ac:dyDescent="0.2">
      <c r="A113" s="544"/>
      <c r="B113" s="246"/>
      <c r="C113" s="246"/>
      <c r="D113" s="246"/>
      <c r="E113" s="372" t="s">
        <v>412</v>
      </c>
      <c r="F113" s="246" t="s">
        <v>413</v>
      </c>
      <c r="G113" s="246"/>
      <c r="H113" s="246"/>
      <c r="I113" s="370"/>
      <c r="J113" s="545"/>
      <c r="K113" s="249"/>
      <c r="L113" s="249"/>
      <c r="M113" s="249"/>
      <c r="N113" s="249"/>
      <c r="O113" s="249"/>
      <c r="P113" s="249"/>
      <c r="Q113" s="249"/>
      <c r="R113" s="249"/>
      <c r="S113" s="249"/>
    </row>
    <row r="114" spans="1:19" s="543" customFormat="1" hidden="1" x14ac:dyDescent="0.2">
      <c r="A114" s="544"/>
      <c r="B114" s="246"/>
      <c r="C114" s="246"/>
      <c r="D114" s="246"/>
      <c r="E114" s="492">
        <f>I101*12</f>
        <v>0</v>
      </c>
      <c r="F114" s="493">
        <f>I75*12</f>
        <v>0</v>
      </c>
      <c r="G114" s="246"/>
      <c r="H114" s="246"/>
      <c r="I114" s="370"/>
      <c r="J114" s="545"/>
      <c r="K114" s="249"/>
      <c r="L114" s="249"/>
      <c r="M114" s="249"/>
      <c r="N114" s="249"/>
      <c r="O114" s="249"/>
      <c r="P114" s="249"/>
      <c r="Q114" s="249"/>
      <c r="R114" s="249"/>
      <c r="S114" s="249"/>
    </row>
    <row r="115" spans="1:19" s="543" customFormat="1" hidden="1" x14ac:dyDescent="0.2">
      <c r="A115" s="544"/>
      <c r="B115" s="246"/>
      <c r="C115" s="246"/>
      <c r="D115" s="246"/>
      <c r="E115" s="492">
        <f>365.25/7</f>
        <v>52.178571428571431</v>
      </c>
      <c r="F115" s="492">
        <f>365.25/7</f>
        <v>52.178571428571431</v>
      </c>
      <c r="G115" s="246"/>
      <c r="H115" s="246"/>
      <c r="I115" s="370"/>
      <c r="J115" s="545"/>
      <c r="K115" s="249"/>
      <c r="L115" s="249"/>
      <c r="M115" s="249"/>
      <c r="N115" s="249"/>
      <c r="O115" s="249"/>
      <c r="P115" s="249"/>
      <c r="Q115" s="249"/>
      <c r="R115" s="249"/>
      <c r="S115" s="249"/>
    </row>
    <row r="116" spans="1:19" s="543" customFormat="1" hidden="1" x14ac:dyDescent="0.2">
      <c r="A116" s="544"/>
      <c r="B116" s="246"/>
      <c r="C116" s="246"/>
      <c r="D116" s="246"/>
      <c r="E116" s="492">
        <f>E114/E115</f>
        <v>0</v>
      </c>
      <c r="F116" s="492">
        <f>F114/F115</f>
        <v>0</v>
      </c>
      <c r="G116" s="246"/>
      <c r="H116" s="246"/>
      <c r="I116" s="370"/>
      <c r="J116" s="545"/>
      <c r="K116" s="249"/>
      <c r="L116" s="249"/>
      <c r="M116" s="249"/>
      <c r="N116" s="249"/>
      <c r="O116" s="249"/>
      <c r="P116" s="249"/>
      <c r="Q116" s="249"/>
      <c r="R116" s="249"/>
      <c r="S116" s="249"/>
    </row>
    <row r="117" spans="1:19" s="543" customFormat="1" x14ac:dyDescent="0.2">
      <c r="A117" s="544"/>
      <c r="B117" s="246"/>
      <c r="C117" s="246"/>
      <c r="D117" s="246"/>
      <c r="E117" s="494">
        <f>E116/40</f>
        <v>0</v>
      </c>
      <c r="F117" s="494">
        <f>F116/40</f>
        <v>0</v>
      </c>
      <c r="G117" s="246"/>
      <c r="H117" s="246"/>
      <c r="I117" s="370"/>
      <c r="J117" s="545"/>
      <c r="K117" s="249"/>
      <c r="L117" s="249"/>
      <c r="M117" s="249"/>
      <c r="N117" s="249"/>
      <c r="O117" s="249"/>
      <c r="P117" s="249"/>
      <c r="Q117" s="249"/>
      <c r="R117" s="249"/>
      <c r="S117" s="249"/>
    </row>
    <row r="118" spans="1:19" ht="14.25" x14ac:dyDescent="0.2">
      <c r="A118" s="206"/>
      <c r="B118" s="240" t="s">
        <v>403</v>
      </c>
      <c r="C118" s="190"/>
      <c r="D118" s="190"/>
      <c r="E118" s="372"/>
      <c r="F118" s="190"/>
      <c r="G118" s="190"/>
      <c r="H118" s="190"/>
      <c r="I118" s="190"/>
      <c r="J118" s="208"/>
    </row>
    <row r="119" spans="1:19" ht="15" thickBot="1" x14ac:dyDescent="0.25">
      <c r="A119" s="221"/>
      <c r="B119" s="241" t="s">
        <v>418</v>
      </c>
      <c r="C119" s="443"/>
      <c r="D119" s="443"/>
      <c r="E119" s="443"/>
      <c r="F119" s="443"/>
      <c r="G119" s="443"/>
      <c r="H119" s="443"/>
      <c r="I119" s="495"/>
      <c r="J119" s="222"/>
    </row>
    <row r="120" spans="1:19" x14ac:dyDescent="0.2">
      <c r="E120" s="189"/>
    </row>
    <row r="121" spans="1:19" x14ac:dyDescent="0.2">
      <c r="E121" s="189"/>
    </row>
    <row r="122" spans="1:19" x14ac:dyDescent="0.2">
      <c r="E122" s="189"/>
    </row>
  </sheetData>
  <sheetProtection algorithmName="SHA-512" hashValue="phWbqEjSoH5obBOKhw+fnDNCiQO/6maCNdQYBA2FOtBQGaTHLgXOaCZF41fXp0lfMyFqcmFhBsYrv1HxAthmGQ==" saltValue="AGjNpf0M+YDarGXOAr7/Ng==" spinCount="100000" sheet="1" selectLockedCells="1"/>
  <customSheetViews>
    <customSheetView guid="{64EDB8CB-9FAE-442C-BA10-2255566A9D15}" fitToPage="1" printArea="1" hiddenRows="1" hiddenColumns="1" topLeftCell="A7">
      <selection activeCell="L7" sqref="L1:M1048576"/>
      <pageMargins left="0.78740157480314965" right="0.39370078740157483" top="0.39370078740157483" bottom="0.74803149606299213" header="0.31496062992125984" footer="0.31496062992125984"/>
      <pageSetup paperSize="9" scale="68" orientation="portrait" horizontalDpi="0" verticalDpi="0" r:id="rId1"/>
      <headerFooter>
        <oddFooter>&amp;L&amp;8Antrag auf Förderung 
Landkreis Altenburger Land&amp;C&amp;8&amp;A&amp;R&amp;8Datum der Antragstellung &amp;D</oddFooter>
      </headerFooter>
    </customSheetView>
    <customSheetView guid="{CB0F96DD-44E5-44A4-860F-548ECBB436AE}" fitToPage="1" printArea="1" topLeftCell="A7">
      <selection activeCell="L7" sqref="L1:M1048576"/>
      <pageMargins left="0.78740157480314965" right="0.39370078740157483" top="0.39370078740157483" bottom="0.74803149606299213" header="0.31496062992125984" footer="0.31496062992125984"/>
      <pageSetup paperSize="9" scale="68" orientation="portrait" horizontalDpi="0" verticalDpi="0" r:id="rId2"/>
      <headerFooter>
        <oddFooter>&amp;L&amp;8Antrag auf Förderung 
Landkreis Altenburger Land&amp;C&amp;8&amp;A&amp;R&amp;8Datum der Antragstellung &amp;D</oddFooter>
      </headerFooter>
    </customSheetView>
  </customSheetViews>
  <mergeCells count="17">
    <mergeCell ref="O56:R56"/>
    <mergeCell ref="O46:R46"/>
    <mergeCell ref="O49:R49"/>
    <mergeCell ref="O51:R51"/>
    <mergeCell ref="O53:R53"/>
    <mergeCell ref="O55:R55"/>
    <mergeCell ref="E87:F87"/>
    <mergeCell ref="C97:D97"/>
    <mergeCell ref="H2:I2"/>
    <mergeCell ref="C18:D18"/>
    <mergeCell ref="B45:G46"/>
    <mergeCell ref="E63:F63"/>
    <mergeCell ref="C71:D71"/>
    <mergeCell ref="E6:I6"/>
    <mergeCell ref="E8:I8"/>
    <mergeCell ref="E10:I10"/>
    <mergeCell ref="B24:F24"/>
  </mergeCells>
  <dataValidations count="2">
    <dataValidation type="list" allowBlank="1" showInputMessage="1" showErrorMessage="1" sqref="C18 C97 C71">
      <formula1>$L$73:$L$75</formula1>
    </dataValidation>
    <dataValidation type="list" allowBlank="1" showInputMessage="1" showErrorMessage="1" sqref="H61 H85">
      <formula1>$M$61:$M$63</formula1>
    </dataValidation>
  </dataValidations>
  <pageMargins left="0.78740157480314965" right="0.62992125984251968" top="0.39370078740157483" bottom="0.39370078740157483" header="0.31496062992125984" footer="0.11811023622047244"/>
  <pageSetup paperSize="9" scale="69" orientation="portrait" horizontalDpi="0" verticalDpi="0" r:id="rId3"/>
  <headerFooter>
    <oddFooter>&amp;L&amp;8Antrag auf Förderung 
Landkreis Altenburger Land&amp;C&amp;8&amp;A&amp;R&amp;8Datum der Antragstellung &amp;D</oddFooter>
  </headerFooter>
  <legacyDrawing r:id="rId4"/>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3">
    <pageSetUpPr autoPageBreaks="0" fitToPage="1"/>
  </sheetPr>
  <dimension ref="A1:Z122"/>
  <sheetViews>
    <sheetView showGridLines="0" showRowColHeaders="0" zoomScaleNormal="100" workbookViewId="0">
      <selection activeCell="E6" sqref="E6:I6"/>
    </sheetView>
  </sheetViews>
  <sheetFormatPr baseColWidth="10" defaultColWidth="11.42578125" defaultRowHeight="11.25" x14ac:dyDescent="0.2"/>
  <cols>
    <col min="1" max="1" width="1.28515625" style="189" customWidth="1"/>
    <col min="2" max="2" width="27.28515625" style="189" customWidth="1"/>
    <col min="3" max="3" width="11.42578125" style="189" customWidth="1"/>
    <col min="4" max="4" width="2.140625" style="189" customWidth="1"/>
    <col min="5" max="5" width="12.7109375" style="193" customWidth="1"/>
    <col min="6" max="6" width="11.42578125" style="189" customWidth="1"/>
    <col min="7" max="7" width="2.140625" style="189" customWidth="1"/>
    <col min="8" max="8" width="16.85546875" style="189" customWidth="1"/>
    <col min="9" max="9" width="12.42578125" style="225" customWidth="1"/>
    <col min="10" max="10" width="1.28515625" style="189" customWidth="1"/>
    <col min="11" max="11" width="11.28515625" style="189" hidden="1" customWidth="1"/>
    <col min="12" max="12" width="14.28515625" style="189" hidden="1" customWidth="1"/>
    <col min="13" max="13" width="12" style="249" customWidth="1"/>
    <col min="14" max="14" width="11.42578125" style="249"/>
    <col min="15" max="21" width="11.42578125" style="189"/>
    <col min="22" max="22" width="11.42578125" style="189" customWidth="1"/>
    <col min="23" max="16384" width="11.42578125" style="189"/>
  </cols>
  <sheetData>
    <row r="1" spans="1:14" s="191" customFormat="1" ht="18" customHeight="1" x14ac:dyDescent="0.2">
      <c r="B1" s="191" t="s">
        <v>58</v>
      </c>
      <c r="E1" s="562"/>
      <c r="I1" s="192" t="str">
        <f ca="1">MID(CELL("Dateiname",$A$1),FIND("]",CELL("Dateiname",$A$1))+1,31)</f>
        <v>A1-P6</v>
      </c>
      <c r="M1" s="369"/>
      <c r="N1" s="369"/>
    </row>
    <row r="2" spans="1:14" ht="15.75" thickBot="1" x14ac:dyDescent="0.3">
      <c r="F2" s="194"/>
      <c r="G2" s="195" t="s">
        <v>85</v>
      </c>
      <c r="H2" s="772" t="str">
        <f>IF('Seite 1'!G17="","",'Seite 1'!G17)</f>
        <v/>
      </c>
      <c r="I2" s="773"/>
    </row>
    <row r="3" spans="1:14" ht="4.5" customHeight="1" x14ac:dyDescent="0.2">
      <c r="A3" s="196"/>
      <c r="B3" s="197"/>
      <c r="C3" s="197"/>
      <c r="D3" s="197"/>
      <c r="E3" s="197"/>
      <c r="F3" s="197"/>
      <c r="G3" s="197"/>
      <c r="H3" s="197"/>
      <c r="I3" s="198"/>
      <c r="J3" s="199"/>
    </row>
    <row r="4" spans="1:14" ht="12" x14ac:dyDescent="0.2">
      <c r="A4" s="200"/>
      <c r="B4" s="201" t="s">
        <v>22</v>
      </c>
      <c r="C4" s="202"/>
      <c r="D4" s="203"/>
      <c r="E4" s="202"/>
      <c r="F4" s="202"/>
      <c r="G4" s="202"/>
      <c r="H4" s="202"/>
      <c r="I4" s="204"/>
      <c r="J4" s="205"/>
    </row>
    <row r="5" spans="1:14" ht="4.5" customHeight="1" x14ac:dyDescent="0.2">
      <c r="A5" s="206"/>
      <c r="B5" s="190"/>
      <c r="C5" s="190"/>
      <c r="D5" s="190"/>
      <c r="E5" s="190"/>
      <c r="F5" s="190"/>
      <c r="G5" s="190"/>
      <c r="H5" s="190"/>
      <c r="I5" s="207"/>
      <c r="J5" s="208"/>
    </row>
    <row r="6" spans="1:14" ht="11.25" customHeight="1" x14ac:dyDescent="0.25">
      <c r="A6" s="206"/>
      <c r="B6" s="190" t="s">
        <v>23</v>
      </c>
      <c r="C6" s="190"/>
      <c r="D6" s="190"/>
      <c r="E6" s="776"/>
      <c r="F6" s="777"/>
      <c r="G6" s="777"/>
      <c r="H6" s="777"/>
      <c r="I6" s="770"/>
      <c r="J6" s="208"/>
    </row>
    <row r="7" spans="1:14" ht="4.5" customHeight="1" x14ac:dyDescent="0.2">
      <c r="A7" s="206"/>
      <c r="B7" s="190"/>
      <c r="C7" s="190"/>
      <c r="D7" s="190"/>
      <c r="E7" s="190"/>
      <c r="F7" s="190"/>
      <c r="G7" s="190"/>
      <c r="H7" s="190"/>
      <c r="I7" s="207"/>
      <c r="J7" s="208"/>
    </row>
    <row r="8" spans="1:14" ht="11.25" customHeight="1" x14ac:dyDescent="0.25">
      <c r="A8" s="206"/>
      <c r="B8" s="190" t="s">
        <v>24</v>
      </c>
      <c r="C8" s="190"/>
      <c r="D8" s="190"/>
      <c r="E8" s="776"/>
      <c r="F8" s="777"/>
      <c r="G8" s="777"/>
      <c r="H8" s="777"/>
      <c r="I8" s="770"/>
      <c r="J8" s="208"/>
    </row>
    <row r="9" spans="1:14" ht="4.5" customHeight="1" x14ac:dyDescent="0.2">
      <c r="A9" s="206"/>
      <c r="B9" s="190"/>
      <c r="C9" s="190"/>
      <c r="D9" s="190"/>
      <c r="E9" s="190"/>
      <c r="F9" s="190"/>
      <c r="G9" s="190"/>
      <c r="H9" s="190"/>
      <c r="I9" s="207"/>
      <c r="J9" s="208"/>
    </row>
    <row r="10" spans="1:14" ht="11.25" customHeight="1" x14ac:dyDescent="0.25">
      <c r="A10" s="206"/>
      <c r="B10" s="190" t="s">
        <v>25</v>
      </c>
      <c r="C10" s="190"/>
      <c r="D10" s="190"/>
      <c r="E10" s="776"/>
      <c r="F10" s="777"/>
      <c r="G10" s="777"/>
      <c r="H10" s="777"/>
      <c r="I10" s="770"/>
      <c r="J10" s="208"/>
    </row>
    <row r="11" spans="1:14" ht="4.5" customHeight="1" x14ac:dyDescent="0.2">
      <c r="A11" s="206"/>
      <c r="B11" s="190"/>
      <c r="C11" s="190"/>
      <c r="D11" s="190"/>
      <c r="E11" s="190"/>
      <c r="F11" s="190"/>
      <c r="G11" s="190"/>
      <c r="H11" s="190"/>
      <c r="I11" s="207"/>
      <c r="J11" s="208"/>
    </row>
    <row r="12" spans="1:14" x14ac:dyDescent="0.2">
      <c r="A12" s="206"/>
      <c r="B12" s="190" t="s">
        <v>26</v>
      </c>
      <c r="C12" s="190"/>
      <c r="D12" s="190"/>
      <c r="E12" s="190"/>
      <c r="F12" s="190"/>
      <c r="G12" s="190"/>
      <c r="H12" s="190"/>
      <c r="I12" s="551"/>
      <c r="J12" s="208"/>
    </row>
    <row r="13" spans="1:14" ht="4.5" customHeight="1" thickBot="1" x14ac:dyDescent="0.25">
      <c r="A13" s="206"/>
      <c r="B13" s="190"/>
      <c r="C13" s="190"/>
      <c r="D13" s="190"/>
      <c r="E13" s="190"/>
      <c r="F13" s="190"/>
      <c r="G13" s="190"/>
      <c r="H13" s="190"/>
      <c r="I13" s="457"/>
      <c r="J13" s="208"/>
    </row>
    <row r="14" spans="1:14" ht="12" customHeight="1" x14ac:dyDescent="0.2">
      <c r="A14" s="196"/>
      <c r="B14" s="458" t="s">
        <v>382</v>
      </c>
      <c r="C14" s="197"/>
      <c r="D14" s="197"/>
      <c r="E14" s="197"/>
      <c r="F14" s="197"/>
      <c r="G14" s="197"/>
      <c r="H14" s="197"/>
      <c r="I14" s="198"/>
      <c r="J14" s="199"/>
    </row>
    <row r="15" spans="1:14" ht="4.5" customHeight="1" x14ac:dyDescent="0.2">
      <c r="A15" s="206"/>
      <c r="B15" s="190"/>
      <c r="C15" s="190"/>
      <c r="D15" s="190"/>
      <c r="E15" s="190"/>
      <c r="F15" s="190"/>
      <c r="G15" s="190"/>
      <c r="H15" s="190"/>
      <c r="I15" s="207"/>
      <c r="J15" s="208"/>
    </row>
    <row r="16" spans="1:14" x14ac:dyDescent="0.2">
      <c r="A16" s="206"/>
      <c r="B16" s="190" t="s">
        <v>27</v>
      </c>
      <c r="C16" s="190"/>
      <c r="D16" s="190"/>
      <c r="E16" s="190"/>
      <c r="F16" s="190"/>
      <c r="G16" s="190"/>
      <c r="H16" s="190"/>
      <c r="I16" s="551"/>
      <c r="J16" s="208"/>
    </row>
    <row r="17" spans="1:22" ht="4.5" customHeight="1" x14ac:dyDescent="0.2">
      <c r="A17" s="206"/>
      <c r="B17" s="190"/>
      <c r="C17" s="190"/>
      <c r="D17" s="190"/>
      <c r="E17" s="190"/>
      <c r="F17" s="190"/>
      <c r="G17" s="190"/>
      <c r="H17" s="190"/>
      <c r="I17" s="207"/>
      <c r="J17" s="208"/>
    </row>
    <row r="18" spans="1:22" ht="11.25" customHeight="1" x14ac:dyDescent="0.25">
      <c r="A18" s="206"/>
      <c r="B18" s="190" t="s">
        <v>28</v>
      </c>
      <c r="C18" s="769" t="s">
        <v>181</v>
      </c>
      <c r="D18" s="770"/>
      <c r="E18" s="218" t="s">
        <v>408</v>
      </c>
      <c r="F18" s="554"/>
      <c r="G18" s="190"/>
      <c r="H18" s="190" t="s">
        <v>38</v>
      </c>
      <c r="I18" s="551"/>
      <c r="J18" s="208"/>
    </row>
    <row r="19" spans="1:22" ht="4.5" customHeight="1" x14ac:dyDescent="0.2">
      <c r="A19" s="206"/>
      <c r="B19" s="190"/>
      <c r="C19" s="190"/>
      <c r="D19" s="190"/>
      <c r="E19" s="190"/>
      <c r="F19" s="190"/>
      <c r="G19" s="190"/>
      <c r="H19" s="190"/>
      <c r="I19" s="207"/>
      <c r="J19" s="208"/>
    </row>
    <row r="20" spans="1:22" x14ac:dyDescent="0.2">
      <c r="A20" s="206"/>
      <c r="B20" s="190" t="s">
        <v>31</v>
      </c>
      <c r="C20" s="190"/>
      <c r="D20" s="190"/>
      <c r="E20" s="190"/>
      <c r="F20" s="553"/>
      <c r="G20" s="190"/>
      <c r="H20" s="190" t="s">
        <v>32</v>
      </c>
      <c r="I20" s="551"/>
      <c r="J20" s="208"/>
    </row>
    <row r="21" spans="1:22" ht="4.5" customHeight="1" x14ac:dyDescent="0.2">
      <c r="A21" s="206"/>
      <c r="B21" s="190"/>
      <c r="C21" s="190"/>
      <c r="D21" s="190"/>
      <c r="E21" s="190"/>
      <c r="F21" s="190"/>
      <c r="G21" s="190"/>
      <c r="H21" s="190"/>
      <c r="I21" s="207"/>
      <c r="J21" s="208"/>
    </row>
    <row r="22" spans="1:22" ht="12.75" x14ac:dyDescent="0.2">
      <c r="A22" s="206"/>
      <c r="B22" s="190" t="s">
        <v>442</v>
      </c>
      <c r="C22" s="190"/>
      <c r="D22" s="190"/>
      <c r="E22" s="190"/>
      <c r="F22" s="190"/>
      <c r="G22" s="190"/>
      <c r="H22" s="190" t="s">
        <v>33</v>
      </c>
      <c r="I22" s="552">
        <v>39</v>
      </c>
      <c r="J22" s="208"/>
      <c r="O22" s="191" t="s">
        <v>529</v>
      </c>
    </row>
    <row r="23" spans="1:22" ht="4.5" customHeight="1" x14ac:dyDescent="0.2">
      <c r="A23" s="206"/>
      <c r="B23" s="190"/>
      <c r="C23" s="190"/>
      <c r="D23" s="190"/>
      <c r="E23" s="190"/>
      <c r="F23" s="190"/>
      <c r="G23" s="190"/>
      <c r="H23" s="190"/>
      <c r="I23" s="207"/>
      <c r="J23" s="208"/>
    </row>
    <row r="24" spans="1:22" ht="35.25" customHeight="1" x14ac:dyDescent="0.25">
      <c r="A24" s="206"/>
      <c r="B24" s="778" t="s">
        <v>530</v>
      </c>
      <c r="C24" s="779"/>
      <c r="D24" s="779"/>
      <c r="E24" s="779"/>
      <c r="F24" s="779"/>
      <c r="G24" s="190"/>
      <c r="H24" s="218" t="s">
        <v>388</v>
      </c>
      <c r="I24" s="479" t="str">
        <f>IF(U41&gt;0,U64,"")</f>
        <v/>
      </c>
      <c r="J24" s="208"/>
      <c r="O24" s="414"/>
      <c r="P24" s="426" t="s">
        <v>510</v>
      </c>
      <c r="Q24" s="426"/>
      <c r="R24" s="426"/>
      <c r="S24" s="426"/>
      <c r="T24" s="426"/>
      <c r="U24" s="426">
        <v>2088</v>
      </c>
      <c r="V24" s="426" t="s">
        <v>511</v>
      </c>
    </row>
    <row r="25" spans="1:22" ht="4.5" customHeight="1" x14ac:dyDescent="0.2">
      <c r="A25" s="206"/>
      <c r="B25" s="190"/>
      <c r="C25" s="190"/>
      <c r="D25" s="190"/>
      <c r="E25" s="190"/>
      <c r="F25" s="190"/>
      <c r="G25" s="190"/>
      <c r="H25" s="190"/>
      <c r="I25" s="207"/>
      <c r="J25" s="208"/>
    </row>
    <row r="26" spans="1:22" ht="12.75" x14ac:dyDescent="0.2">
      <c r="A26" s="206"/>
      <c r="B26" s="190" t="s">
        <v>29</v>
      </c>
      <c r="C26" s="190"/>
      <c r="D26" s="190"/>
      <c r="E26" s="190"/>
      <c r="F26" s="190"/>
      <c r="G26" s="190"/>
      <c r="H26" s="190" t="s">
        <v>33</v>
      </c>
      <c r="I26" s="552"/>
      <c r="J26" s="208"/>
      <c r="O26" s="429" t="s">
        <v>512</v>
      </c>
    </row>
    <row r="27" spans="1:22" ht="4.5" customHeight="1" x14ac:dyDescent="0.2">
      <c r="A27" s="206"/>
      <c r="B27" s="190"/>
      <c r="C27" s="190"/>
      <c r="D27" s="190"/>
      <c r="E27" s="190"/>
      <c r="F27" s="190"/>
      <c r="G27" s="190"/>
      <c r="H27" s="190"/>
      <c r="I27" s="207"/>
      <c r="J27" s="208"/>
    </row>
    <row r="28" spans="1:22" ht="12.75" x14ac:dyDescent="0.2">
      <c r="A28" s="206"/>
      <c r="B28" s="190" t="s">
        <v>30</v>
      </c>
      <c r="C28" s="190"/>
      <c r="D28" s="190"/>
      <c r="E28" s="190"/>
      <c r="F28" s="190"/>
      <c r="G28" s="190"/>
      <c r="H28" s="190" t="s">
        <v>33</v>
      </c>
      <c r="I28" s="552"/>
      <c r="J28" s="208"/>
      <c r="O28" s="399" t="s">
        <v>513</v>
      </c>
    </row>
    <row r="29" spans="1:22" ht="4.5" customHeight="1" x14ac:dyDescent="0.2">
      <c r="A29" s="206"/>
      <c r="B29" s="190"/>
      <c r="C29" s="190"/>
      <c r="D29" s="190"/>
      <c r="E29" s="190"/>
      <c r="F29" s="190"/>
      <c r="G29" s="190"/>
      <c r="H29" s="190"/>
      <c r="I29" s="207"/>
      <c r="J29" s="208"/>
    </row>
    <row r="30" spans="1:22" ht="11.25" customHeight="1" x14ac:dyDescent="0.2">
      <c r="A30" s="206"/>
      <c r="B30" s="190" t="s">
        <v>56</v>
      </c>
      <c r="C30" s="190"/>
      <c r="D30" s="190"/>
      <c r="E30" s="190"/>
      <c r="F30" s="190"/>
      <c r="G30" s="190"/>
      <c r="H30" s="190"/>
      <c r="I30" s="559">
        <v>0</v>
      </c>
      <c r="J30" s="208"/>
      <c r="O30" s="563"/>
      <c r="P30" s="409" t="s">
        <v>514</v>
      </c>
      <c r="Q30" s="409"/>
      <c r="R30" s="424"/>
      <c r="S30" s="412">
        <f>O30*8</f>
        <v>0</v>
      </c>
      <c r="T30" s="424" t="s">
        <v>511</v>
      </c>
    </row>
    <row r="31" spans="1:22" ht="4.5" customHeight="1" x14ac:dyDescent="0.2">
      <c r="A31" s="206"/>
      <c r="B31" s="190"/>
      <c r="C31" s="190"/>
      <c r="D31" s="190"/>
      <c r="E31" s="190"/>
      <c r="F31" s="190"/>
      <c r="G31" s="190"/>
      <c r="H31" s="190"/>
      <c r="I31" s="207"/>
      <c r="J31" s="208"/>
    </row>
    <row r="32" spans="1:22" ht="11.25" customHeight="1" x14ac:dyDescent="0.2">
      <c r="A32" s="206"/>
      <c r="B32" s="212" t="s">
        <v>57</v>
      </c>
      <c r="C32" s="190"/>
      <c r="D32" s="190"/>
      <c r="E32" s="190"/>
      <c r="F32" s="190"/>
      <c r="G32" s="190"/>
      <c r="H32" s="190"/>
      <c r="I32" s="559">
        <v>0</v>
      </c>
      <c r="J32" s="208"/>
      <c r="O32" s="563"/>
      <c r="P32" s="409" t="s">
        <v>515</v>
      </c>
      <c r="Q32" s="409"/>
      <c r="R32" s="424"/>
      <c r="S32" s="412">
        <f>O32*8</f>
        <v>0</v>
      </c>
      <c r="T32" s="424" t="s">
        <v>511</v>
      </c>
    </row>
    <row r="33" spans="1:26" ht="4.5" customHeight="1" x14ac:dyDescent="0.2">
      <c r="A33" s="206"/>
      <c r="B33" s="212"/>
      <c r="C33" s="190"/>
      <c r="D33" s="190"/>
      <c r="E33" s="190"/>
      <c r="F33" s="190"/>
      <c r="G33" s="190"/>
      <c r="H33" s="190"/>
      <c r="I33" s="436"/>
      <c r="J33" s="208"/>
      <c r="O33" s="461"/>
      <c r="P33" s="437"/>
      <c r="Q33" s="437"/>
      <c r="R33" s="437"/>
      <c r="S33" s="437"/>
      <c r="T33" s="437"/>
    </row>
    <row r="34" spans="1:26" ht="12.75" x14ac:dyDescent="0.2">
      <c r="A34" s="206"/>
      <c r="B34" s="190"/>
      <c r="C34" s="190"/>
      <c r="D34" s="190"/>
      <c r="E34" s="190"/>
      <c r="F34" s="190"/>
      <c r="G34" s="190"/>
      <c r="H34" s="190"/>
      <c r="I34" s="190"/>
      <c r="J34" s="208"/>
      <c r="O34" s="563"/>
      <c r="P34" s="409" t="s">
        <v>516</v>
      </c>
      <c r="Q34" s="409"/>
      <c r="R34" s="424"/>
      <c r="S34" s="412">
        <f>O34*8</f>
        <v>0</v>
      </c>
      <c r="T34" s="424" t="s">
        <v>511</v>
      </c>
    </row>
    <row r="35" spans="1:26" ht="4.5" customHeight="1" x14ac:dyDescent="0.2">
      <c r="A35" s="214"/>
      <c r="B35" s="215"/>
      <c r="C35" s="215"/>
      <c r="D35" s="215"/>
      <c r="E35" s="215"/>
      <c r="F35" s="215"/>
      <c r="G35" s="215"/>
      <c r="H35" s="215"/>
      <c r="I35" s="216"/>
      <c r="J35" s="217"/>
    </row>
    <row r="36" spans="1:26" ht="12.75" x14ac:dyDescent="0.2">
      <c r="A36" s="200"/>
      <c r="B36" s="201" t="s">
        <v>34</v>
      </c>
      <c r="C36" s="202"/>
      <c r="D36" s="202"/>
      <c r="E36" s="211"/>
      <c r="F36" s="202"/>
      <c r="G36" s="202"/>
      <c r="H36" s="202"/>
      <c r="I36" s="204"/>
      <c r="J36" s="205"/>
      <c r="O36" s="563"/>
      <c r="P36" s="409" t="s">
        <v>517</v>
      </c>
      <c r="Q36" s="409"/>
      <c r="R36" s="424"/>
      <c r="S36" s="412">
        <f>O36*8</f>
        <v>0</v>
      </c>
      <c r="T36" s="424" t="s">
        <v>511</v>
      </c>
    </row>
    <row r="37" spans="1:26" ht="4.5" customHeight="1" x14ac:dyDescent="0.2">
      <c r="A37" s="206"/>
      <c r="B37" s="190"/>
      <c r="C37" s="190"/>
      <c r="D37" s="190"/>
      <c r="E37" s="190"/>
      <c r="F37" s="190"/>
      <c r="G37" s="190"/>
      <c r="H37" s="190"/>
      <c r="I37" s="207"/>
      <c r="J37" s="208"/>
    </row>
    <row r="38" spans="1:26" ht="12.75" x14ac:dyDescent="0.2">
      <c r="A38" s="206"/>
      <c r="B38" s="212" t="s">
        <v>39</v>
      </c>
      <c r="C38" s="554" t="s">
        <v>37</v>
      </c>
      <c r="D38" s="190"/>
      <c r="E38" s="218" t="s">
        <v>35</v>
      </c>
      <c r="F38" s="554"/>
      <c r="G38" s="190"/>
      <c r="H38" s="218" t="s">
        <v>36</v>
      </c>
      <c r="I38" s="554"/>
      <c r="J38" s="208"/>
      <c r="O38" s="563"/>
      <c r="P38" s="409" t="s">
        <v>518</v>
      </c>
      <c r="Q38" s="409"/>
      <c r="R38" s="424"/>
      <c r="S38" s="412">
        <f>O38*8</f>
        <v>0</v>
      </c>
      <c r="T38" s="424" t="s">
        <v>511</v>
      </c>
    </row>
    <row r="39" spans="1:26" x14ac:dyDescent="0.2">
      <c r="A39" s="206"/>
      <c r="B39" s="190"/>
      <c r="C39" s="190"/>
      <c r="D39" s="190"/>
      <c r="E39" s="213"/>
      <c r="F39" s="190"/>
      <c r="G39" s="190"/>
      <c r="H39" s="190"/>
      <c r="I39" s="207"/>
      <c r="J39" s="208"/>
    </row>
    <row r="40" spans="1:26" ht="4.5" customHeight="1" x14ac:dyDescent="0.2">
      <c r="A40" s="206"/>
      <c r="B40" s="190"/>
      <c r="C40" s="190"/>
      <c r="D40" s="190"/>
      <c r="E40" s="190"/>
      <c r="F40" s="190"/>
      <c r="G40" s="190"/>
      <c r="H40" s="190"/>
      <c r="I40" s="207"/>
      <c r="J40" s="208"/>
    </row>
    <row r="41" spans="1:26" ht="12.75" x14ac:dyDescent="0.2">
      <c r="A41" s="200"/>
      <c r="B41" s="201" t="s">
        <v>40</v>
      </c>
      <c r="C41" s="202"/>
      <c r="D41" s="202"/>
      <c r="E41" s="211"/>
      <c r="F41" s="202"/>
      <c r="G41" s="202"/>
      <c r="H41" s="202"/>
      <c r="I41" s="204"/>
      <c r="J41" s="205"/>
      <c r="O41" s="414"/>
      <c r="P41" s="427" t="s">
        <v>519</v>
      </c>
      <c r="Q41" s="426"/>
      <c r="R41" s="426"/>
      <c r="S41" s="426"/>
      <c r="T41" s="413"/>
      <c r="U41" s="426">
        <f>SUM(S30,S32,S34,S36,S38)</f>
        <v>0</v>
      </c>
      <c r="V41" s="426" t="s">
        <v>511</v>
      </c>
    </row>
    <row r="42" spans="1:26" ht="4.5" customHeight="1" x14ac:dyDescent="0.2">
      <c r="A42" s="206"/>
      <c r="B42" s="190"/>
      <c r="C42" s="190"/>
      <c r="D42" s="190"/>
      <c r="E42" s="190"/>
      <c r="F42" s="190"/>
      <c r="G42" s="190"/>
      <c r="H42" s="190"/>
      <c r="I42" s="207"/>
      <c r="J42" s="208"/>
    </row>
    <row r="43" spans="1:26" x14ac:dyDescent="0.2">
      <c r="A43" s="206"/>
      <c r="B43" s="190"/>
      <c r="C43" s="190"/>
      <c r="D43" s="190"/>
      <c r="E43" s="213"/>
      <c r="F43" s="190"/>
      <c r="G43" s="190"/>
      <c r="H43" s="190" t="s">
        <v>42</v>
      </c>
      <c r="I43" s="207" t="s">
        <v>41</v>
      </c>
      <c r="J43" s="208"/>
    </row>
    <row r="44" spans="1:26" ht="12.75" x14ac:dyDescent="0.2">
      <c r="A44" s="206"/>
      <c r="B44" s="190" t="s">
        <v>400</v>
      </c>
      <c r="C44" s="190"/>
      <c r="D44" s="190"/>
      <c r="E44" s="213"/>
      <c r="F44" s="190"/>
      <c r="G44" s="190"/>
      <c r="H44" s="552"/>
      <c r="I44" s="555">
        <v>0</v>
      </c>
      <c r="J44" s="208"/>
      <c r="O44" s="429" t="s">
        <v>520</v>
      </c>
    </row>
    <row r="45" spans="1:26" ht="11.25" customHeight="1" x14ac:dyDescent="0.2">
      <c r="A45" s="206"/>
      <c r="B45" s="774" t="s">
        <v>43</v>
      </c>
      <c r="C45" s="774"/>
      <c r="D45" s="774"/>
      <c r="E45" s="774"/>
      <c r="F45" s="774"/>
      <c r="G45" s="775"/>
      <c r="H45" s="552"/>
      <c r="I45" s="555">
        <v>0</v>
      </c>
      <c r="J45" s="208"/>
      <c r="O45" s="189" t="s">
        <v>528</v>
      </c>
      <c r="S45" s="189" t="s">
        <v>521</v>
      </c>
      <c r="T45" s="417"/>
    </row>
    <row r="46" spans="1:26" ht="15" x14ac:dyDescent="0.25">
      <c r="A46" s="206"/>
      <c r="B46" s="774"/>
      <c r="C46" s="774"/>
      <c r="D46" s="774"/>
      <c r="E46" s="774"/>
      <c r="F46" s="774"/>
      <c r="G46" s="775"/>
      <c r="H46" s="552"/>
      <c r="I46" s="555">
        <v>0</v>
      </c>
      <c r="J46" s="208"/>
      <c r="O46" s="780"/>
      <c r="P46" s="777"/>
      <c r="Q46" s="777"/>
      <c r="R46" s="781"/>
      <c r="S46" s="564"/>
      <c r="T46" s="424" t="s">
        <v>522</v>
      </c>
      <c r="U46" s="418"/>
    </row>
    <row r="47" spans="1:26" ht="4.5" customHeight="1" x14ac:dyDescent="0.2">
      <c r="A47" s="206"/>
      <c r="B47" s="190"/>
      <c r="C47" s="190"/>
      <c r="D47" s="190"/>
      <c r="E47" s="190"/>
      <c r="F47" s="190"/>
      <c r="G47" s="190"/>
      <c r="H47" s="190"/>
      <c r="I47" s="207"/>
      <c r="J47" s="208"/>
    </row>
    <row r="48" spans="1:26" ht="12.75" customHeight="1" x14ac:dyDescent="0.2">
      <c r="A48" s="206"/>
      <c r="B48" s="190"/>
      <c r="C48" s="190"/>
      <c r="D48" s="190"/>
      <c r="E48" s="213"/>
      <c r="F48" s="190"/>
      <c r="G48" s="190"/>
      <c r="H48" s="190"/>
      <c r="I48" s="207"/>
      <c r="J48" s="208"/>
      <c r="U48" s="430"/>
      <c r="Z48" s="234"/>
    </row>
    <row r="49" spans="1:26" ht="15" customHeight="1" x14ac:dyDescent="0.25">
      <c r="A49" s="206"/>
      <c r="B49" s="190" t="s">
        <v>44</v>
      </c>
      <c r="C49" s="190" t="s">
        <v>45</v>
      </c>
      <c r="D49" s="190"/>
      <c r="E49" s="555">
        <v>0</v>
      </c>
      <c r="F49" s="190"/>
      <c r="G49" s="190"/>
      <c r="H49" s="190"/>
      <c r="I49" s="480">
        <f>(H44+H45+H46)*E49</f>
        <v>0</v>
      </c>
      <c r="J49" s="208"/>
      <c r="O49" s="780"/>
      <c r="P49" s="777"/>
      <c r="Q49" s="777"/>
      <c r="R49" s="781"/>
      <c r="S49" s="564"/>
      <c r="T49" s="424" t="s">
        <v>522</v>
      </c>
      <c r="U49" s="190"/>
    </row>
    <row r="50" spans="1:26" ht="4.5" customHeight="1" x14ac:dyDescent="0.2">
      <c r="A50" s="206"/>
      <c r="B50" s="190"/>
      <c r="C50" s="190"/>
      <c r="D50" s="190"/>
      <c r="E50" s="190"/>
      <c r="F50" s="190"/>
      <c r="G50" s="190"/>
      <c r="H50" s="190"/>
      <c r="I50" s="207"/>
      <c r="J50" s="208"/>
      <c r="U50" s="190"/>
    </row>
    <row r="51" spans="1:26" ht="15" x14ac:dyDescent="0.25">
      <c r="A51" s="206"/>
      <c r="B51" s="190" t="s">
        <v>587</v>
      </c>
      <c r="C51" s="190"/>
      <c r="D51" s="190"/>
      <c r="E51" s="213"/>
      <c r="F51" s="190"/>
      <c r="G51" s="190"/>
      <c r="H51" s="190"/>
      <c r="I51" s="555">
        <v>0</v>
      </c>
      <c r="J51" s="208"/>
      <c r="O51" s="780"/>
      <c r="P51" s="777"/>
      <c r="Q51" s="777"/>
      <c r="R51" s="781"/>
      <c r="S51" s="564"/>
      <c r="T51" s="424" t="s">
        <v>522</v>
      </c>
      <c r="U51" s="430"/>
    </row>
    <row r="52" spans="1:26" x14ac:dyDescent="0.2">
      <c r="A52" s="206"/>
      <c r="B52" s="190"/>
      <c r="C52" s="190"/>
      <c r="D52" s="190"/>
      <c r="E52" s="213"/>
      <c r="F52" s="190"/>
      <c r="G52" s="190"/>
      <c r="H52" s="190"/>
      <c r="I52" s="207"/>
      <c r="J52" s="208"/>
      <c r="U52" s="190"/>
    </row>
    <row r="53" spans="1:26" ht="15" x14ac:dyDescent="0.25">
      <c r="A53" s="206"/>
      <c r="B53" s="190" t="s">
        <v>46</v>
      </c>
      <c r="C53" s="190"/>
      <c r="D53" s="190"/>
      <c r="E53" s="213"/>
      <c r="F53" s="190"/>
      <c r="G53" s="190"/>
      <c r="H53" s="190"/>
      <c r="I53" s="480">
        <f>IF(I22&gt;0,((H44*I44)+(H45*I45)+(H46*I46)+I49)/I22*I28+((I51/12)*(I28/I22)*(H44+H45+H46)),0)</f>
        <v>0</v>
      </c>
      <c r="J53" s="208"/>
      <c r="O53" s="780"/>
      <c r="P53" s="777"/>
      <c r="Q53" s="777"/>
      <c r="R53" s="781"/>
      <c r="S53" s="564"/>
      <c r="T53" s="424" t="s">
        <v>522</v>
      </c>
      <c r="U53" s="430"/>
    </row>
    <row r="54" spans="1:26" x14ac:dyDescent="0.2">
      <c r="A54" s="206"/>
      <c r="B54" s="190"/>
      <c r="C54" s="190"/>
      <c r="D54" s="190"/>
      <c r="E54" s="213"/>
      <c r="F54" s="190"/>
      <c r="G54" s="190"/>
      <c r="H54" s="190"/>
      <c r="I54" s="207"/>
      <c r="J54" s="208"/>
      <c r="U54" s="190"/>
    </row>
    <row r="55" spans="1:26" ht="15" x14ac:dyDescent="0.25">
      <c r="A55" s="206"/>
      <c r="B55" s="190" t="s">
        <v>47</v>
      </c>
      <c r="C55" s="190"/>
      <c r="D55" s="190"/>
      <c r="E55" s="213"/>
      <c r="F55" s="190"/>
      <c r="G55" s="190"/>
      <c r="H55" s="190"/>
      <c r="I55" s="207"/>
      <c r="J55" s="208"/>
      <c r="N55" s="189"/>
      <c r="O55" s="780"/>
      <c r="P55" s="777"/>
      <c r="Q55" s="777"/>
      <c r="R55" s="781"/>
      <c r="S55" s="564"/>
      <c r="T55" s="424" t="s">
        <v>522</v>
      </c>
      <c r="U55" s="430"/>
    </row>
    <row r="56" spans="1:26" ht="11.25" customHeight="1" x14ac:dyDescent="0.25">
      <c r="A56" s="206"/>
      <c r="B56" s="190"/>
      <c r="C56" s="190" t="s">
        <v>48</v>
      </c>
      <c r="D56" s="190"/>
      <c r="E56" s="213"/>
      <c r="F56" s="481">
        <v>9.2999999999999999E-2</v>
      </c>
      <c r="G56" s="190"/>
      <c r="H56" s="190"/>
      <c r="I56" s="480">
        <f>$I$53*F56</f>
        <v>0</v>
      </c>
      <c r="J56" s="208"/>
      <c r="N56" s="189"/>
      <c r="O56" s="780"/>
      <c r="P56" s="777"/>
      <c r="Q56" s="777"/>
      <c r="R56" s="781"/>
      <c r="S56" s="564"/>
      <c r="T56" s="424" t="s">
        <v>522</v>
      </c>
      <c r="U56" s="430"/>
      <c r="Z56" s="234"/>
    </row>
    <row r="57" spans="1:26" x14ac:dyDescent="0.2">
      <c r="A57" s="206"/>
      <c r="B57" s="190"/>
      <c r="C57" s="190" t="s">
        <v>49</v>
      </c>
      <c r="D57" s="190"/>
      <c r="E57" s="213"/>
      <c r="F57" s="481">
        <v>1.2999999999999999E-2</v>
      </c>
      <c r="G57" s="190"/>
      <c r="H57" s="190"/>
      <c r="I57" s="480">
        <f>$I$53*F57</f>
        <v>0</v>
      </c>
      <c r="J57" s="208"/>
      <c r="N57" s="189"/>
    </row>
    <row r="58" spans="1:26" ht="18.75" x14ac:dyDescent="0.2">
      <c r="A58" s="206"/>
      <c r="B58" s="491" t="s">
        <v>585</v>
      </c>
      <c r="C58" s="190" t="s">
        <v>50</v>
      </c>
      <c r="D58" s="190"/>
      <c r="E58" s="213"/>
      <c r="F58" s="481">
        <v>7.2999999999999995E-2</v>
      </c>
      <c r="G58" s="190"/>
      <c r="H58" s="556">
        <v>0</v>
      </c>
      <c r="I58" s="480">
        <f>$I$53*F58+H58*I53</f>
        <v>0</v>
      </c>
      <c r="J58" s="208"/>
      <c r="N58" s="189"/>
      <c r="O58" s="425" t="s">
        <v>523</v>
      </c>
      <c r="P58" s="430"/>
      <c r="Q58" s="430"/>
      <c r="R58" s="430"/>
      <c r="S58" s="430">
        <f>SUM(S46,S49,S51,S53,S55,S56)/60</f>
        <v>0</v>
      </c>
      <c r="T58" s="430" t="s">
        <v>524</v>
      </c>
      <c r="U58" s="430"/>
    </row>
    <row r="59" spans="1:26" x14ac:dyDescent="0.2">
      <c r="A59" s="206"/>
      <c r="B59" s="190"/>
      <c r="C59" s="190" t="s">
        <v>51</v>
      </c>
      <c r="D59" s="190"/>
      <c r="E59" s="213"/>
      <c r="F59" s="481">
        <v>1.7999999999999999E-2</v>
      </c>
      <c r="G59" s="190"/>
      <c r="H59" s="367">
        <f>IF(H60&gt;0,H60,F60)</f>
        <v>6.7317999999999996E-3</v>
      </c>
      <c r="I59" s="480">
        <f>$I$53*F59</f>
        <v>0</v>
      </c>
      <c r="J59" s="208"/>
      <c r="M59" s="463" t="s">
        <v>556</v>
      </c>
      <c r="N59" s="189"/>
    </row>
    <row r="60" spans="1:26" ht="18.75" x14ac:dyDescent="0.2">
      <c r="A60" s="206"/>
      <c r="B60" s="491" t="s">
        <v>580</v>
      </c>
      <c r="C60" s="190" t="s">
        <v>52</v>
      </c>
      <c r="D60" s="190"/>
      <c r="E60" s="213"/>
      <c r="F60" s="481">
        <v>6.7317999999999996E-3</v>
      </c>
      <c r="G60" s="190"/>
      <c r="H60" s="556">
        <v>0</v>
      </c>
      <c r="I60" s="480">
        <f>$I$53*H59</f>
        <v>0</v>
      </c>
      <c r="J60" s="208"/>
      <c r="N60" s="189"/>
      <c r="O60" s="427" t="s">
        <v>525</v>
      </c>
      <c r="P60" s="426"/>
      <c r="Q60" s="426"/>
      <c r="R60" s="426"/>
      <c r="S60" s="426"/>
      <c r="T60" s="426"/>
      <c r="U60" s="428">
        <f>S58*((365/7)-((O30+O32+O34+O36+O38)/5))</f>
        <v>0</v>
      </c>
      <c r="V60" s="426" t="s">
        <v>511</v>
      </c>
    </row>
    <row r="61" spans="1:26" ht="11.25" customHeight="1" x14ac:dyDescent="0.2">
      <c r="A61" s="206"/>
      <c r="B61" s="491" t="s">
        <v>579</v>
      </c>
      <c r="C61" s="190" t="s">
        <v>53</v>
      </c>
      <c r="D61" s="190"/>
      <c r="E61" s="213"/>
      <c r="F61" s="481">
        <v>1.5E-3</v>
      </c>
      <c r="G61" s="190"/>
      <c r="H61" s="557" t="s">
        <v>181</v>
      </c>
      <c r="I61" s="480">
        <f>IF(H61=$M$63,0,$I$53*F61)</f>
        <v>0</v>
      </c>
      <c r="J61" s="208"/>
      <c r="M61" s="249" t="s">
        <v>181</v>
      </c>
      <c r="N61" s="189"/>
    </row>
    <row r="62" spans="1:26" ht="18.75" x14ac:dyDescent="0.2">
      <c r="A62" s="206"/>
      <c r="B62" s="491" t="s">
        <v>581</v>
      </c>
      <c r="C62" s="190" t="s">
        <v>433</v>
      </c>
      <c r="D62" s="190"/>
      <c r="E62" s="213"/>
      <c r="F62" s="558">
        <v>0</v>
      </c>
      <c r="G62" s="190"/>
      <c r="H62" s="190"/>
      <c r="I62" s="480">
        <f>$I$53*F62</f>
        <v>0</v>
      </c>
      <c r="J62" s="208"/>
      <c r="M62" s="249" t="s">
        <v>531</v>
      </c>
      <c r="N62" s="189"/>
      <c r="O62" s="429" t="s">
        <v>526</v>
      </c>
    </row>
    <row r="63" spans="1:26" x14ac:dyDescent="0.2">
      <c r="A63" s="206"/>
      <c r="B63" s="504" t="s">
        <v>586</v>
      </c>
      <c r="C63" s="190" t="s">
        <v>55</v>
      </c>
      <c r="D63" s="190"/>
      <c r="E63" s="771"/>
      <c r="F63" s="771"/>
      <c r="G63" s="190"/>
      <c r="H63" s="190"/>
      <c r="I63" s="555"/>
      <c r="J63" s="208"/>
      <c r="M63" s="249" t="s">
        <v>578</v>
      </c>
      <c r="N63" s="189"/>
    </row>
    <row r="64" spans="1:26" ht="13.5" thickBot="1" x14ac:dyDescent="0.25">
      <c r="A64" s="206"/>
      <c r="B64" s="190"/>
      <c r="C64" s="503"/>
      <c r="D64" s="190"/>
      <c r="E64" s="190"/>
      <c r="F64" s="190"/>
      <c r="G64" s="190"/>
      <c r="H64" s="190"/>
      <c r="I64" s="207"/>
      <c r="J64" s="208"/>
      <c r="L64" s="219"/>
      <c r="N64" s="189"/>
      <c r="O64" s="433" t="s">
        <v>527</v>
      </c>
      <c r="P64" s="432"/>
      <c r="Q64" s="432"/>
      <c r="R64" s="431"/>
      <c r="S64" s="434"/>
      <c r="T64" s="431"/>
      <c r="U64" s="435">
        <f>U24-U41-U60</f>
        <v>2088</v>
      </c>
      <c r="V64" s="432" t="s">
        <v>511</v>
      </c>
    </row>
    <row r="65" spans="1:15" ht="15.75" customHeight="1" x14ac:dyDescent="0.2">
      <c r="A65" s="200"/>
      <c r="B65" s="201" t="s">
        <v>401</v>
      </c>
      <c r="C65" s="201"/>
      <c r="D65" s="201"/>
      <c r="E65" s="201"/>
      <c r="F65" s="201"/>
      <c r="G65" s="201"/>
      <c r="H65" s="201"/>
      <c r="I65" s="482">
        <f>I53+SUM(I56:I63)</f>
        <v>0</v>
      </c>
      <c r="J65" s="205"/>
      <c r="M65" s="249">
        <f>IF(I89+I108&gt;0,0,I53+I56+I57+I58+I59+I60+I61+I62+I63)</f>
        <v>0</v>
      </c>
      <c r="N65" s="189"/>
    </row>
    <row r="66" spans="1:15" ht="12.75" thickBot="1" x14ac:dyDescent="0.25">
      <c r="A66" s="209"/>
      <c r="B66" s="483"/>
      <c r="C66" s="483"/>
      <c r="D66" s="483"/>
      <c r="E66" s="483"/>
      <c r="F66" s="483"/>
      <c r="G66" s="483"/>
      <c r="H66" s="483"/>
      <c r="I66" s="484"/>
      <c r="J66" s="210"/>
      <c r="N66" s="189"/>
    </row>
    <row r="67" spans="1:15" ht="12" x14ac:dyDescent="0.2">
      <c r="A67" s="200"/>
      <c r="B67" s="201" t="s">
        <v>604</v>
      </c>
      <c r="C67" s="202"/>
      <c r="D67" s="202"/>
      <c r="E67" s="202"/>
      <c r="F67" s="202"/>
      <c r="G67" s="202"/>
      <c r="H67" s="202"/>
      <c r="I67" s="204"/>
      <c r="J67" s="205"/>
      <c r="N67" s="189"/>
    </row>
    <row r="68" spans="1:15" ht="4.5" customHeight="1" x14ac:dyDescent="0.2">
      <c r="A68" s="206"/>
      <c r="B68" s="190"/>
      <c r="C68" s="190"/>
      <c r="D68" s="190"/>
      <c r="E68" s="190"/>
      <c r="F68" s="190"/>
      <c r="G68" s="190"/>
      <c r="H68" s="190"/>
      <c r="I68" s="207"/>
      <c r="J68" s="208"/>
      <c r="N68" s="189"/>
    </row>
    <row r="69" spans="1:15" x14ac:dyDescent="0.2">
      <c r="A69" s="206"/>
      <c r="B69" s="190" t="s">
        <v>27</v>
      </c>
      <c r="C69" s="190"/>
      <c r="D69" s="190"/>
      <c r="E69" s="190"/>
      <c r="F69" s="190"/>
      <c r="G69" s="190"/>
      <c r="H69" s="190"/>
      <c r="I69" s="551"/>
      <c r="J69" s="208"/>
      <c r="N69" s="189"/>
    </row>
    <row r="70" spans="1:15" ht="4.5" customHeight="1" x14ac:dyDescent="0.2">
      <c r="A70" s="206"/>
      <c r="B70" s="190"/>
      <c r="C70" s="190"/>
      <c r="D70" s="190"/>
      <c r="E70" s="190"/>
      <c r="F70" s="190"/>
      <c r="G70" s="190"/>
      <c r="H70" s="190"/>
      <c r="I70" s="207"/>
      <c r="J70" s="208"/>
      <c r="M70" s="246"/>
      <c r="N70" s="246"/>
      <c r="O70" s="246"/>
    </row>
    <row r="71" spans="1:15" ht="11.25" customHeight="1" x14ac:dyDescent="0.25">
      <c r="A71" s="206"/>
      <c r="B71" s="190" t="s">
        <v>28</v>
      </c>
      <c r="C71" s="769" t="s">
        <v>181</v>
      </c>
      <c r="D71" s="770"/>
      <c r="E71" s="218" t="s">
        <v>408</v>
      </c>
      <c r="F71" s="551"/>
      <c r="G71" s="190"/>
      <c r="H71" s="190" t="s">
        <v>38</v>
      </c>
      <c r="I71" s="551"/>
      <c r="J71" s="208"/>
      <c r="M71" s="246"/>
      <c r="N71" s="246"/>
      <c r="O71" s="246"/>
    </row>
    <row r="72" spans="1:15" ht="4.5" customHeight="1" x14ac:dyDescent="0.2">
      <c r="A72" s="206"/>
      <c r="B72" s="190"/>
      <c r="C72" s="190"/>
      <c r="D72" s="190"/>
      <c r="E72" s="218"/>
      <c r="F72" s="190"/>
      <c r="G72" s="190"/>
      <c r="H72" s="190"/>
      <c r="I72" s="207"/>
      <c r="J72" s="208"/>
      <c r="L72" s="235" t="s">
        <v>405</v>
      </c>
      <c r="M72" s="246"/>
      <c r="N72" s="246"/>
      <c r="O72" s="246"/>
    </row>
    <row r="73" spans="1:15" x14ac:dyDescent="0.2">
      <c r="A73" s="206"/>
      <c r="B73" s="190" t="s">
        <v>406</v>
      </c>
      <c r="C73" s="246">
        <f>(I73-F73)+1</f>
        <v>1</v>
      </c>
      <c r="D73" s="190"/>
      <c r="E73" s="218" t="s">
        <v>407</v>
      </c>
      <c r="F73" s="551"/>
      <c r="G73" s="190"/>
      <c r="H73" s="190" t="s">
        <v>32</v>
      </c>
      <c r="I73" s="551"/>
      <c r="J73" s="208"/>
      <c r="L73" s="235" t="s">
        <v>181</v>
      </c>
      <c r="M73" s="246"/>
      <c r="N73" s="246"/>
      <c r="O73" s="246"/>
    </row>
    <row r="74" spans="1:15" ht="4.5" customHeight="1" x14ac:dyDescent="0.2">
      <c r="A74" s="206"/>
      <c r="B74" s="190"/>
      <c r="C74" s="190"/>
      <c r="D74" s="190"/>
      <c r="E74" s="190"/>
      <c r="F74" s="190"/>
      <c r="G74" s="190"/>
      <c r="H74" s="190"/>
      <c r="I74" s="207"/>
      <c r="J74" s="208"/>
      <c r="L74" s="235" t="s">
        <v>199</v>
      </c>
      <c r="M74" s="246"/>
      <c r="N74" s="246"/>
      <c r="O74" s="246"/>
    </row>
    <row r="75" spans="1:15" x14ac:dyDescent="0.2">
      <c r="A75" s="206"/>
      <c r="B75" s="190" t="s">
        <v>423</v>
      </c>
      <c r="C75" s="190"/>
      <c r="D75" s="190"/>
      <c r="E75" s="190"/>
      <c r="F75" s="190"/>
      <c r="G75" s="190"/>
      <c r="H75" s="190"/>
      <c r="I75" s="552"/>
      <c r="J75" s="208"/>
      <c r="L75" s="235" t="s">
        <v>200</v>
      </c>
      <c r="M75" s="246"/>
      <c r="N75" s="246"/>
      <c r="O75" s="246"/>
    </row>
    <row r="76" spans="1:15" ht="4.5" customHeight="1" x14ac:dyDescent="0.2">
      <c r="A76" s="206"/>
      <c r="B76" s="190"/>
      <c r="C76" s="190"/>
      <c r="D76" s="190"/>
      <c r="E76" s="190"/>
      <c r="F76" s="190"/>
      <c r="G76" s="190"/>
      <c r="H76" s="190"/>
      <c r="I76" s="207"/>
      <c r="J76" s="208"/>
      <c r="M76" s="246"/>
      <c r="N76" s="246"/>
      <c r="O76" s="246"/>
    </row>
    <row r="77" spans="1:15" ht="12.75" x14ac:dyDescent="0.2">
      <c r="A77" s="206"/>
      <c r="B77" s="190" t="s">
        <v>439</v>
      </c>
      <c r="C77" s="190"/>
      <c r="D77" s="190"/>
      <c r="E77" s="190"/>
      <c r="F77" s="363"/>
      <c r="G77" s="190"/>
      <c r="H77" s="364"/>
      <c r="I77" s="555"/>
      <c r="J77" s="208"/>
      <c r="M77" s="246"/>
      <c r="N77" s="246"/>
      <c r="O77" s="246"/>
    </row>
    <row r="78" spans="1:15" ht="4.5" customHeight="1" x14ac:dyDescent="0.2">
      <c r="A78" s="206"/>
      <c r="B78" s="190"/>
      <c r="C78" s="190"/>
      <c r="D78" s="190"/>
      <c r="E78" s="190"/>
      <c r="F78" s="190"/>
      <c r="G78" s="190"/>
      <c r="H78" s="190"/>
      <c r="I78" s="207"/>
      <c r="J78" s="208"/>
      <c r="M78" s="246"/>
      <c r="N78" s="246"/>
      <c r="O78" s="246"/>
    </row>
    <row r="79" spans="1:15" x14ac:dyDescent="0.2">
      <c r="A79" s="206"/>
      <c r="B79" s="190" t="s">
        <v>441</v>
      </c>
      <c r="C79" s="190"/>
      <c r="D79" s="190"/>
      <c r="E79" s="246">
        <f>C73/365*12</f>
        <v>3.2876712328767127E-2</v>
      </c>
      <c r="F79" s="479">
        <f>ROUNDUP(E79*I75,0)</f>
        <v>0</v>
      </c>
      <c r="G79" s="190"/>
      <c r="H79" s="190" t="s">
        <v>440</v>
      </c>
      <c r="I79" s="485">
        <f>IF(N79&gt;603,0,M79)</f>
        <v>0</v>
      </c>
      <c r="J79" s="208"/>
      <c r="M79" s="370">
        <f>F79*I77</f>
        <v>0</v>
      </c>
      <c r="N79" s="371">
        <f>M79/E79</f>
        <v>0</v>
      </c>
      <c r="O79" s="246"/>
    </row>
    <row r="80" spans="1:15" ht="6.75" customHeight="1" x14ac:dyDescent="0.2">
      <c r="A80" s="206"/>
      <c r="B80" s="190"/>
      <c r="C80" s="190"/>
      <c r="D80" s="190"/>
      <c r="E80" s="190"/>
      <c r="F80" s="190"/>
      <c r="G80" s="190"/>
      <c r="H80" s="190"/>
      <c r="I80" s="236"/>
      <c r="J80" s="208"/>
      <c r="M80" s="246"/>
      <c r="N80" s="246"/>
      <c r="O80" s="246"/>
    </row>
    <row r="81" spans="1:15" x14ac:dyDescent="0.2">
      <c r="A81" s="206"/>
      <c r="B81" s="190" t="s">
        <v>588</v>
      </c>
      <c r="C81" s="190"/>
      <c r="D81" s="190"/>
      <c r="E81" s="190"/>
      <c r="F81" s="190"/>
      <c r="G81" s="190"/>
      <c r="H81" s="190"/>
      <c r="I81" s="236"/>
      <c r="J81" s="208"/>
      <c r="M81" s="246"/>
      <c r="N81" s="246"/>
      <c r="O81" s="246"/>
    </row>
    <row r="82" spans="1:15" x14ac:dyDescent="0.2">
      <c r="A82" s="206"/>
      <c r="B82" s="190"/>
      <c r="C82" s="190" t="s">
        <v>409</v>
      </c>
      <c r="D82" s="190"/>
      <c r="E82" s="190"/>
      <c r="F82" s="481">
        <v>0.13</v>
      </c>
      <c r="G82" s="190"/>
      <c r="H82" s="190"/>
      <c r="I82" s="480">
        <f>$I$79*F82</f>
        <v>0</v>
      </c>
      <c r="J82" s="208"/>
      <c r="M82" s="246"/>
      <c r="N82" s="246"/>
      <c r="O82" s="246"/>
    </row>
    <row r="83" spans="1:15" x14ac:dyDescent="0.2">
      <c r="A83" s="206"/>
      <c r="B83" s="190"/>
      <c r="C83" s="190" t="s">
        <v>410</v>
      </c>
      <c r="D83" s="190"/>
      <c r="E83" s="190"/>
      <c r="F83" s="481">
        <v>0.15</v>
      </c>
      <c r="G83" s="190"/>
      <c r="H83" s="190"/>
      <c r="I83" s="480">
        <f>$I$79*F83</f>
        <v>0</v>
      </c>
      <c r="J83" s="208"/>
      <c r="K83" s="225"/>
      <c r="M83" s="246"/>
      <c r="N83" s="246"/>
      <c r="O83" s="246"/>
    </row>
    <row r="84" spans="1:15" x14ac:dyDescent="0.2">
      <c r="A84" s="206"/>
      <c r="B84" s="190"/>
      <c r="C84" s="190" t="s">
        <v>411</v>
      </c>
      <c r="D84" s="190"/>
      <c r="E84" s="190"/>
      <c r="F84" s="481">
        <v>0.02</v>
      </c>
      <c r="G84" s="190"/>
      <c r="H84" s="190"/>
      <c r="I84" s="480">
        <f>$I$79*F84</f>
        <v>0</v>
      </c>
      <c r="J84" s="208"/>
      <c r="K84" s="225"/>
      <c r="M84" s="246"/>
      <c r="N84" s="246"/>
      <c r="O84" s="246"/>
    </row>
    <row r="85" spans="1:15" ht="11.25" customHeight="1" x14ac:dyDescent="0.2">
      <c r="A85" s="206"/>
      <c r="B85" s="491" t="s">
        <v>579</v>
      </c>
      <c r="C85" s="190" t="s">
        <v>53</v>
      </c>
      <c r="D85" s="190"/>
      <c r="E85" s="190"/>
      <c r="F85" s="481">
        <v>5.9999999999999995E-4</v>
      </c>
      <c r="G85" s="190"/>
      <c r="H85" s="557" t="s">
        <v>181</v>
      </c>
      <c r="I85" s="480">
        <f>IF(H85=$M$63,0,$I$79*F85)</f>
        <v>0</v>
      </c>
      <c r="J85" s="208"/>
      <c r="M85" s="246"/>
      <c r="N85" s="246"/>
      <c r="O85" s="246"/>
    </row>
    <row r="86" spans="1:15" x14ac:dyDescent="0.2">
      <c r="A86" s="206"/>
      <c r="B86" s="190"/>
      <c r="C86" s="190" t="s">
        <v>54</v>
      </c>
      <c r="D86" s="190"/>
      <c r="E86" s="213"/>
      <c r="F86" s="481">
        <v>2.2000000000000001E-3</v>
      </c>
      <c r="G86" s="190"/>
      <c r="H86" s="486">
        <f>SUM(F82:F86)</f>
        <v>0.30280000000000001</v>
      </c>
      <c r="I86" s="480">
        <f>$I$79*F86</f>
        <v>0</v>
      </c>
      <c r="J86" s="238"/>
      <c r="N86" s="189"/>
    </row>
    <row r="87" spans="1:15" x14ac:dyDescent="0.2">
      <c r="A87" s="206"/>
      <c r="B87" s="504" t="s">
        <v>586</v>
      </c>
      <c r="C87" s="190" t="s">
        <v>55</v>
      </c>
      <c r="D87" s="190"/>
      <c r="E87" s="771"/>
      <c r="F87" s="771"/>
      <c r="G87" s="190"/>
      <c r="H87" s="190"/>
      <c r="I87" s="555">
        <v>0</v>
      </c>
      <c r="J87" s="208"/>
      <c r="N87" s="189"/>
    </row>
    <row r="88" spans="1:15" ht="11.25" customHeight="1" x14ac:dyDescent="0.2">
      <c r="A88" s="206"/>
      <c r="B88" s="228"/>
      <c r="C88" s="237"/>
      <c r="D88" s="215"/>
      <c r="E88" s="226"/>
      <c r="F88" s="226"/>
      <c r="G88" s="215"/>
      <c r="H88" s="215"/>
      <c r="I88" s="207"/>
      <c r="J88" s="208"/>
      <c r="N88" s="189"/>
    </row>
    <row r="89" spans="1:15" ht="14.25" customHeight="1" x14ac:dyDescent="0.2">
      <c r="A89" s="200"/>
      <c r="B89" s="201" t="s">
        <v>401</v>
      </c>
      <c r="C89" s="201"/>
      <c r="D89" s="201"/>
      <c r="E89" s="201"/>
      <c r="F89" s="201"/>
      <c r="G89" s="201"/>
      <c r="H89" s="201"/>
      <c r="I89" s="487">
        <f>SUM(I79,I82:I87)</f>
        <v>0</v>
      </c>
      <c r="J89" s="205"/>
      <c r="M89" s="249">
        <f>IF(I65+I108&gt;0,0,M79+I82+I83+I84+I85+I86+I87)</f>
        <v>0</v>
      </c>
      <c r="N89" s="189"/>
    </row>
    <row r="90" spans="1:15" ht="12" thickBot="1" x14ac:dyDescent="0.25">
      <c r="A90" s="221"/>
      <c r="B90" s="488"/>
      <c r="C90" s="443"/>
      <c r="D90" s="443"/>
      <c r="E90" s="443"/>
      <c r="F90" s="443"/>
      <c r="G90" s="443"/>
      <c r="H90" s="443"/>
      <c r="I90" s="489"/>
      <c r="J90" s="222"/>
    </row>
    <row r="91" spans="1:15" ht="11.25" customHeight="1" x14ac:dyDescent="0.2">
      <c r="A91" s="214"/>
      <c r="B91" s="232"/>
      <c r="C91" s="232"/>
      <c r="D91" s="232"/>
      <c r="E91" s="232"/>
      <c r="F91" s="232"/>
      <c r="G91" s="232"/>
      <c r="H91" s="232"/>
      <c r="I91" s="233"/>
      <c r="J91" s="217"/>
    </row>
    <row r="92" spans="1:15" s="234" customFormat="1" ht="4.5" customHeight="1" x14ac:dyDescent="0.2">
      <c r="A92" s="214"/>
      <c r="B92" s="215"/>
      <c r="C92" s="215"/>
      <c r="D92" s="215"/>
      <c r="E92" s="215"/>
      <c r="F92" s="215"/>
      <c r="G92" s="215"/>
      <c r="H92" s="215"/>
      <c r="I92" s="216"/>
      <c r="J92" s="217"/>
      <c r="M92" s="250"/>
      <c r="N92" s="250"/>
    </row>
    <row r="93" spans="1:15" ht="12" x14ac:dyDescent="0.2">
      <c r="A93" s="200"/>
      <c r="B93" s="201" t="s">
        <v>381</v>
      </c>
      <c r="C93" s="202"/>
      <c r="D93" s="202"/>
      <c r="E93" s="202"/>
      <c r="F93" s="202"/>
      <c r="G93" s="202"/>
      <c r="H93" s="202"/>
      <c r="I93" s="204"/>
      <c r="J93" s="205"/>
    </row>
    <row r="94" spans="1:15" ht="4.5" customHeight="1" x14ac:dyDescent="0.2">
      <c r="A94" s="206"/>
      <c r="B94" s="190"/>
      <c r="C94" s="190"/>
      <c r="D94" s="190"/>
      <c r="E94" s="190"/>
      <c r="F94" s="190"/>
      <c r="G94" s="190"/>
      <c r="H94" s="190"/>
      <c r="I94" s="207"/>
      <c r="J94" s="208"/>
    </row>
    <row r="95" spans="1:15" x14ac:dyDescent="0.2">
      <c r="A95" s="206"/>
      <c r="B95" s="190" t="s">
        <v>383</v>
      </c>
      <c r="C95" s="190"/>
      <c r="D95" s="190"/>
      <c r="E95" s="190"/>
      <c r="F95" s="190"/>
      <c r="G95" s="190"/>
      <c r="H95" s="190"/>
      <c r="I95" s="551"/>
      <c r="J95" s="208"/>
    </row>
    <row r="96" spans="1:15" ht="4.5" customHeight="1" x14ac:dyDescent="0.2">
      <c r="A96" s="206"/>
      <c r="B96" s="190"/>
      <c r="C96" s="190"/>
      <c r="D96" s="190"/>
      <c r="E96" s="190"/>
      <c r="F96" s="190"/>
      <c r="G96" s="190"/>
      <c r="H96" s="190"/>
      <c r="I96" s="207"/>
      <c r="J96" s="208"/>
    </row>
    <row r="97" spans="1:14" ht="11.25" customHeight="1" x14ac:dyDescent="0.25">
      <c r="A97" s="206"/>
      <c r="B97" s="190" t="s">
        <v>384</v>
      </c>
      <c r="C97" s="769" t="s">
        <v>181</v>
      </c>
      <c r="D97" s="770"/>
      <c r="E97" s="190"/>
      <c r="F97" s="554"/>
      <c r="G97" s="190"/>
      <c r="H97" s="190" t="s">
        <v>38</v>
      </c>
      <c r="I97" s="551"/>
      <c r="J97" s="208"/>
    </row>
    <row r="98" spans="1:14" ht="4.5" customHeight="1" x14ac:dyDescent="0.2">
      <c r="A98" s="206"/>
      <c r="B98" s="190"/>
      <c r="C98" s="190"/>
      <c r="D98" s="190"/>
      <c r="E98" s="190"/>
      <c r="F98" s="190"/>
      <c r="G98" s="190"/>
      <c r="H98" s="190"/>
      <c r="I98" s="207"/>
      <c r="J98" s="208"/>
    </row>
    <row r="99" spans="1:14" x14ac:dyDescent="0.2">
      <c r="A99" s="206"/>
      <c r="B99" s="190" t="s">
        <v>31</v>
      </c>
      <c r="C99" s="190"/>
      <c r="D99" s="190"/>
      <c r="E99" s="246">
        <f>IF(F99&gt;1,I99-F99+1,0)</f>
        <v>0</v>
      </c>
      <c r="F99" s="551"/>
      <c r="G99" s="190"/>
      <c r="H99" s="190" t="s">
        <v>32</v>
      </c>
      <c r="I99" s="551"/>
      <c r="J99" s="208"/>
    </row>
    <row r="100" spans="1:14" ht="4.5" customHeight="1" x14ac:dyDescent="0.2">
      <c r="A100" s="206"/>
      <c r="B100" s="190"/>
      <c r="C100" s="190"/>
      <c r="D100" s="190"/>
      <c r="E100" s="190"/>
      <c r="F100" s="190"/>
      <c r="G100" s="190"/>
      <c r="H100" s="190"/>
      <c r="I100" s="207"/>
      <c r="J100" s="208"/>
    </row>
    <row r="101" spans="1:14" x14ac:dyDescent="0.2">
      <c r="A101" s="206"/>
      <c r="B101" s="190" t="s">
        <v>385</v>
      </c>
      <c r="C101" s="190"/>
      <c r="D101" s="190"/>
      <c r="E101" s="190"/>
      <c r="F101" s="190"/>
      <c r="G101" s="190"/>
      <c r="H101" s="190" t="s">
        <v>386</v>
      </c>
      <c r="I101" s="552"/>
      <c r="J101" s="208"/>
    </row>
    <row r="102" spans="1:14" ht="4.5" customHeight="1" x14ac:dyDescent="0.2">
      <c r="A102" s="206"/>
      <c r="B102" s="190"/>
      <c r="C102" s="190"/>
      <c r="D102" s="190"/>
      <c r="E102" s="190"/>
      <c r="F102" s="190"/>
      <c r="G102" s="190"/>
      <c r="H102" s="190"/>
      <c r="I102" s="207"/>
      <c r="J102" s="208"/>
    </row>
    <row r="103" spans="1:14" x14ac:dyDescent="0.2">
      <c r="A103" s="206"/>
      <c r="B103" s="190" t="s">
        <v>390</v>
      </c>
      <c r="C103" s="190"/>
      <c r="D103" s="190"/>
      <c r="E103" s="190"/>
      <c r="F103" s="190"/>
      <c r="G103" s="190"/>
      <c r="H103" s="190" t="s">
        <v>389</v>
      </c>
      <c r="I103" s="555"/>
      <c r="J103" s="208"/>
    </row>
    <row r="104" spans="1:14" ht="4.5" customHeight="1" x14ac:dyDescent="0.2">
      <c r="A104" s="206"/>
      <c r="B104" s="190"/>
      <c r="C104" s="190"/>
      <c r="D104" s="190"/>
      <c r="E104" s="190"/>
      <c r="F104" s="190"/>
      <c r="G104" s="190"/>
      <c r="H104" s="190"/>
      <c r="I104" s="207"/>
      <c r="J104" s="208"/>
    </row>
    <row r="105" spans="1:14" x14ac:dyDescent="0.2">
      <c r="A105" s="206"/>
      <c r="B105" s="190" t="s">
        <v>387</v>
      </c>
      <c r="C105" s="190"/>
      <c r="D105" s="190"/>
      <c r="E105" s="246">
        <f>E99/365*12</f>
        <v>0</v>
      </c>
      <c r="F105" s="190"/>
      <c r="G105" s="190"/>
      <c r="H105" s="190" t="s">
        <v>388</v>
      </c>
      <c r="I105" s="479">
        <f>ROUNDUP(I101*E105,0)</f>
        <v>0</v>
      </c>
      <c r="J105" s="208"/>
    </row>
    <row r="106" spans="1:14" ht="4.5" customHeight="1" x14ac:dyDescent="0.2">
      <c r="A106" s="206"/>
      <c r="B106" s="190"/>
      <c r="C106" s="190"/>
      <c r="D106" s="190"/>
      <c r="E106" s="190"/>
      <c r="F106" s="190"/>
      <c r="G106" s="190"/>
      <c r="H106" s="190"/>
      <c r="I106" s="207"/>
      <c r="J106" s="208"/>
    </row>
    <row r="107" spans="1:14" x14ac:dyDescent="0.2">
      <c r="A107" s="206"/>
      <c r="B107" s="190"/>
      <c r="C107" s="190"/>
      <c r="D107" s="190"/>
      <c r="E107" s="190"/>
      <c r="F107" s="190"/>
      <c r="G107" s="190"/>
      <c r="H107" s="190"/>
      <c r="I107" s="220"/>
      <c r="J107" s="208"/>
    </row>
    <row r="108" spans="1:14" ht="14.25" x14ac:dyDescent="0.2">
      <c r="A108" s="200"/>
      <c r="B108" s="201" t="s">
        <v>402</v>
      </c>
      <c r="C108" s="201"/>
      <c r="D108" s="201"/>
      <c r="E108" s="201"/>
      <c r="F108" s="201"/>
      <c r="G108" s="201"/>
      <c r="H108" s="201"/>
      <c r="I108" s="487">
        <f>I103*I105</f>
        <v>0</v>
      </c>
      <c r="J108" s="205"/>
      <c r="M108" s="249">
        <f>IF(I65+I89&gt;0,0,I103*I105)</f>
        <v>0</v>
      </c>
    </row>
    <row r="109" spans="1:14" ht="4.5" customHeight="1" x14ac:dyDescent="0.2">
      <c r="A109" s="206"/>
      <c r="B109" s="190"/>
      <c r="C109" s="190"/>
      <c r="D109" s="190"/>
      <c r="E109" s="190"/>
      <c r="F109" s="190"/>
      <c r="G109" s="190"/>
      <c r="H109" s="190"/>
      <c r="I109" s="207"/>
      <c r="J109" s="208"/>
    </row>
    <row r="110" spans="1:14" ht="11.25" customHeight="1" x14ac:dyDescent="0.2">
      <c r="A110" s="206"/>
      <c r="B110" s="228" t="s">
        <v>414</v>
      </c>
      <c r="C110" s="561"/>
      <c r="D110" s="190"/>
      <c r="E110" s="226" t="s">
        <v>399</v>
      </c>
      <c r="F110" s="560"/>
      <c r="G110" s="190"/>
      <c r="H110" s="190"/>
      <c r="I110" s="490">
        <f>C110*F110</f>
        <v>0</v>
      </c>
      <c r="J110" s="208"/>
    </row>
    <row r="111" spans="1:14" ht="11.25" customHeight="1" x14ac:dyDescent="0.2">
      <c r="A111" s="206"/>
      <c r="B111" s="231" t="s">
        <v>404</v>
      </c>
      <c r="C111" s="227"/>
      <c r="D111" s="190"/>
      <c r="E111" s="226"/>
      <c r="F111" s="229"/>
      <c r="G111" s="190"/>
      <c r="H111" s="190"/>
      <c r="I111" s="230"/>
      <c r="J111" s="208"/>
      <c r="N111" s="250"/>
    </row>
    <row r="112" spans="1:14" s="543" customFormat="1" ht="12" thickBot="1" x14ac:dyDescent="0.25">
      <c r="A112" s="538"/>
      <c r="B112" s="539"/>
      <c r="C112" s="540"/>
      <c r="D112" s="540"/>
      <c r="E112" s="540"/>
      <c r="F112" s="540"/>
      <c r="G112" s="540"/>
      <c r="H112" s="540"/>
      <c r="I112" s="541"/>
      <c r="J112" s="542"/>
    </row>
    <row r="113" spans="1:19" s="543" customFormat="1" hidden="1" x14ac:dyDescent="0.2">
      <c r="A113" s="544"/>
      <c r="B113" s="246"/>
      <c r="C113" s="246"/>
      <c r="D113" s="246"/>
      <c r="E113" s="372" t="s">
        <v>412</v>
      </c>
      <c r="F113" s="246" t="s">
        <v>413</v>
      </c>
      <c r="G113" s="246"/>
      <c r="H113" s="246"/>
      <c r="I113" s="370"/>
      <c r="J113" s="545"/>
      <c r="K113" s="249"/>
      <c r="L113" s="249"/>
      <c r="M113" s="249"/>
      <c r="N113" s="249"/>
      <c r="O113" s="249"/>
      <c r="P113" s="249"/>
      <c r="Q113" s="249"/>
      <c r="R113" s="249"/>
      <c r="S113" s="249"/>
    </row>
    <row r="114" spans="1:19" s="543" customFormat="1" hidden="1" x14ac:dyDescent="0.2">
      <c r="A114" s="544"/>
      <c r="B114" s="246"/>
      <c r="C114" s="246"/>
      <c r="D114" s="246"/>
      <c r="E114" s="492">
        <f>I101*12</f>
        <v>0</v>
      </c>
      <c r="F114" s="493">
        <f>I75*12</f>
        <v>0</v>
      </c>
      <c r="G114" s="246"/>
      <c r="H114" s="246"/>
      <c r="I114" s="370"/>
      <c r="J114" s="545"/>
      <c r="K114" s="249"/>
      <c r="L114" s="249"/>
      <c r="M114" s="249"/>
      <c r="N114" s="249"/>
      <c r="O114" s="249"/>
      <c r="P114" s="249"/>
      <c r="Q114" s="249"/>
      <c r="R114" s="249"/>
      <c r="S114" s="249"/>
    </row>
    <row r="115" spans="1:19" s="543" customFormat="1" hidden="1" x14ac:dyDescent="0.2">
      <c r="A115" s="544"/>
      <c r="B115" s="246"/>
      <c r="C115" s="246"/>
      <c r="D115" s="246"/>
      <c r="E115" s="492">
        <f>365.25/7</f>
        <v>52.178571428571431</v>
      </c>
      <c r="F115" s="492">
        <f>365.25/7</f>
        <v>52.178571428571431</v>
      </c>
      <c r="G115" s="246"/>
      <c r="H115" s="246"/>
      <c r="I115" s="370"/>
      <c r="J115" s="545"/>
      <c r="K115" s="249"/>
      <c r="L115" s="249"/>
      <c r="M115" s="249"/>
      <c r="N115" s="249"/>
      <c r="O115" s="249"/>
      <c r="P115" s="249"/>
      <c r="Q115" s="249"/>
      <c r="R115" s="249"/>
      <c r="S115" s="249"/>
    </row>
    <row r="116" spans="1:19" s="543" customFormat="1" hidden="1" x14ac:dyDescent="0.2">
      <c r="A116" s="544"/>
      <c r="B116" s="246"/>
      <c r="C116" s="246"/>
      <c r="D116" s="246"/>
      <c r="E116" s="492">
        <f>E114/E115</f>
        <v>0</v>
      </c>
      <c r="F116" s="492">
        <f>F114/F115</f>
        <v>0</v>
      </c>
      <c r="G116" s="246"/>
      <c r="H116" s="246"/>
      <c r="I116" s="370"/>
      <c r="J116" s="545"/>
      <c r="K116" s="249"/>
      <c r="L116" s="249"/>
      <c r="M116" s="249"/>
      <c r="N116" s="249"/>
      <c r="O116" s="249"/>
      <c r="P116" s="249"/>
      <c r="Q116" s="249"/>
      <c r="R116" s="249"/>
      <c r="S116" s="249"/>
    </row>
    <row r="117" spans="1:19" s="543" customFormat="1" x14ac:dyDescent="0.2">
      <c r="A117" s="544"/>
      <c r="B117" s="246"/>
      <c r="C117" s="246"/>
      <c r="D117" s="246"/>
      <c r="E117" s="494">
        <f>E116/40</f>
        <v>0</v>
      </c>
      <c r="F117" s="494">
        <f>F116/40</f>
        <v>0</v>
      </c>
      <c r="G117" s="246"/>
      <c r="H117" s="246"/>
      <c r="I117" s="370"/>
      <c r="J117" s="545"/>
      <c r="K117" s="249"/>
      <c r="L117" s="249"/>
      <c r="M117" s="249"/>
      <c r="N117" s="249"/>
      <c r="O117" s="249"/>
      <c r="P117" s="249"/>
      <c r="Q117" s="249"/>
      <c r="R117" s="249"/>
      <c r="S117" s="249"/>
    </row>
    <row r="118" spans="1:19" ht="14.25" x14ac:dyDescent="0.2">
      <c r="A118" s="206"/>
      <c r="B118" s="240" t="s">
        <v>403</v>
      </c>
      <c r="C118" s="190"/>
      <c r="D118" s="190"/>
      <c r="E118" s="372"/>
      <c r="F118" s="190"/>
      <c r="G118" s="190"/>
      <c r="H118" s="190"/>
      <c r="I118" s="190"/>
      <c r="J118" s="208"/>
    </row>
    <row r="119" spans="1:19" ht="15" thickBot="1" x14ac:dyDescent="0.25">
      <c r="A119" s="221"/>
      <c r="B119" s="241" t="s">
        <v>418</v>
      </c>
      <c r="C119" s="443"/>
      <c r="D119" s="443"/>
      <c r="E119" s="443"/>
      <c r="F119" s="443"/>
      <c r="G119" s="443"/>
      <c r="H119" s="443"/>
      <c r="I119" s="495"/>
      <c r="J119" s="222"/>
    </row>
    <row r="120" spans="1:19" x14ac:dyDescent="0.2">
      <c r="E120" s="189"/>
    </row>
    <row r="121" spans="1:19" x14ac:dyDescent="0.2">
      <c r="E121" s="189"/>
    </row>
    <row r="122" spans="1:19" x14ac:dyDescent="0.2">
      <c r="E122" s="189"/>
    </row>
  </sheetData>
  <sheetProtection algorithmName="SHA-512" hashValue="xW+RrBH0uHMOrqZSjhyHvKsxkagxYLxsCIYQKMWzqH7Xy2eOtdYq0lhhw894tB9hOgoaZT5pTMR/orBS/in9IA==" saltValue="imlchIkV0O9fht9/edLxaQ==" spinCount="100000" sheet="1" selectLockedCells="1"/>
  <customSheetViews>
    <customSheetView guid="{64EDB8CB-9FAE-442C-BA10-2255566A9D15}" fitToPage="1" printArea="1" hiddenRows="1" hiddenColumns="1" topLeftCell="A40">
      <selection activeCell="L40" sqref="L1:M1048576"/>
      <pageMargins left="0.78740157480314965" right="0.39370078740157483" top="0.39370078740157483" bottom="0.74803149606299213" header="0.31496062992125984" footer="0.31496062992125984"/>
      <pageSetup paperSize="9" scale="68" orientation="portrait" horizontalDpi="0" verticalDpi="0" r:id="rId1"/>
      <headerFooter>
        <oddFooter>&amp;L&amp;8Antrag auf Förderung 
Landkreis Altenburger Land&amp;C&amp;8&amp;A&amp;R&amp;8Datum der Antragstellung &amp;D</oddFooter>
      </headerFooter>
    </customSheetView>
    <customSheetView guid="{CB0F96DD-44E5-44A4-860F-548ECBB436AE}" fitToPage="1" printArea="1" topLeftCell="A40">
      <selection activeCell="L40" sqref="L1:M1048576"/>
      <pageMargins left="0.78740157480314965" right="0.39370078740157483" top="0.39370078740157483" bottom="0.74803149606299213" header="0.31496062992125984" footer="0.31496062992125984"/>
      <pageSetup paperSize="9" scale="68" orientation="portrait" horizontalDpi="0" verticalDpi="0" r:id="rId2"/>
      <headerFooter>
        <oddFooter>&amp;L&amp;8Antrag auf Förderung 
Landkreis Altenburger Land&amp;C&amp;8&amp;A&amp;R&amp;8Datum der Antragstellung &amp;D</oddFooter>
      </headerFooter>
    </customSheetView>
  </customSheetViews>
  <mergeCells count="17">
    <mergeCell ref="O56:R56"/>
    <mergeCell ref="O46:R46"/>
    <mergeCell ref="O49:R49"/>
    <mergeCell ref="O51:R51"/>
    <mergeCell ref="O53:R53"/>
    <mergeCell ref="O55:R55"/>
    <mergeCell ref="E87:F87"/>
    <mergeCell ref="C97:D97"/>
    <mergeCell ref="H2:I2"/>
    <mergeCell ref="C18:D18"/>
    <mergeCell ref="B45:G46"/>
    <mergeCell ref="E63:F63"/>
    <mergeCell ref="C71:D71"/>
    <mergeCell ref="E6:I6"/>
    <mergeCell ref="E8:I8"/>
    <mergeCell ref="E10:I10"/>
    <mergeCell ref="B24:F24"/>
  </mergeCells>
  <dataValidations count="2">
    <dataValidation type="list" allowBlank="1" showInputMessage="1" showErrorMessage="1" sqref="C18 C97 C71">
      <formula1>$L$73:$L$75</formula1>
    </dataValidation>
    <dataValidation type="list" allowBlank="1" showInputMessage="1" showErrorMessage="1" sqref="H61 H85">
      <formula1>$M$61:$M$63</formula1>
    </dataValidation>
  </dataValidations>
  <pageMargins left="0.78740157480314965" right="0.62992125984251968" top="0.39370078740157483" bottom="0.39370078740157483" header="0.31496062992125984" footer="0.11811023622047244"/>
  <pageSetup paperSize="9" scale="69" orientation="portrait" horizontalDpi="0" verticalDpi="0" r:id="rId3"/>
  <headerFooter>
    <oddFooter>&amp;L&amp;8Antrag auf Förderung 
Landkreis Altenburger Land&amp;C&amp;8&amp;A&amp;R&amp;8Datum der Antragstellung &amp;D</oddFooter>
  </headerFooter>
  <legacyDrawing r:id="rId4"/>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4">
    <pageSetUpPr fitToPage="1"/>
  </sheetPr>
  <dimension ref="A1:Z122"/>
  <sheetViews>
    <sheetView showGridLines="0" showRowColHeaders="0" zoomScaleNormal="100" workbookViewId="0">
      <selection activeCell="E6" sqref="E6:I6"/>
    </sheetView>
  </sheetViews>
  <sheetFormatPr baseColWidth="10" defaultColWidth="11.42578125" defaultRowHeight="11.25" x14ac:dyDescent="0.2"/>
  <cols>
    <col min="1" max="1" width="1.28515625" style="189" customWidth="1"/>
    <col min="2" max="2" width="27.28515625" style="189" customWidth="1"/>
    <col min="3" max="3" width="11.42578125" style="189" customWidth="1"/>
    <col min="4" max="4" width="2.140625" style="189" customWidth="1"/>
    <col min="5" max="5" width="12.7109375" style="193" customWidth="1"/>
    <col min="6" max="6" width="11.42578125" style="189" customWidth="1"/>
    <col min="7" max="7" width="2.140625" style="189" customWidth="1"/>
    <col min="8" max="8" width="16.85546875" style="189" customWidth="1"/>
    <col min="9" max="9" width="12.42578125" style="225" customWidth="1"/>
    <col min="10" max="10" width="1.28515625" style="189" customWidth="1"/>
    <col min="11" max="11" width="11.28515625" style="189" hidden="1" customWidth="1"/>
    <col min="12" max="12" width="14.28515625" style="189" hidden="1" customWidth="1"/>
    <col min="13" max="13" width="12" style="249" customWidth="1"/>
    <col min="14" max="14" width="11.42578125" style="249"/>
    <col min="15" max="21" width="11.42578125" style="189"/>
    <col min="22" max="22" width="11.42578125" style="189" customWidth="1"/>
    <col min="23" max="16384" width="11.42578125" style="189"/>
  </cols>
  <sheetData>
    <row r="1" spans="1:14" s="191" customFormat="1" ht="18" customHeight="1" x14ac:dyDescent="0.2">
      <c r="B1" s="191" t="s">
        <v>58</v>
      </c>
      <c r="E1" s="562"/>
      <c r="I1" s="192" t="str">
        <f ca="1">MID(CELL("Dateiname",$A$1),FIND("]",CELL("Dateiname",$A$1))+1,31)</f>
        <v>A1-P7</v>
      </c>
      <c r="M1" s="369"/>
      <c r="N1" s="369"/>
    </row>
    <row r="2" spans="1:14" ht="15.75" thickBot="1" x14ac:dyDescent="0.3">
      <c r="F2" s="194"/>
      <c r="G2" s="195" t="s">
        <v>85</v>
      </c>
      <c r="H2" s="772" t="str">
        <f>IF('Seite 1'!G17="","",'Seite 1'!G17)</f>
        <v/>
      </c>
      <c r="I2" s="773"/>
    </row>
    <row r="3" spans="1:14" ht="4.5" customHeight="1" x14ac:dyDescent="0.2">
      <c r="A3" s="196"/>
      <c r="B3" s="197"/>
      <c r="C3" s="197"/>
      <c r="D3" s="197"/>
      <c r="E3" s="197"/>
      <c r="F3" s="197"/>
      <c r="G3" s="197"/>
      <c r="H3" s="197"/>
      <c r="I3" s="198"/>
      <c r="J3" s="199"/>
    </row>
    <row r="4" spans="1:14" ht="12" x14ac:dyDescent="0.2">
      <c r="A4" s="200"/>
      <c r="B4" s="201" t="s">
        <v>22</v>
      </c>
      <c r="C4" s="202"/>
      <c r="D4" s="203"/>
      <c r="E4" s="202"/>
      <c r="F4" s="202"/>
      <c r="G4" s="202"/>
      <c r="H4" s="202"/>
      <c r="I4" s="204"/>
      <c r="J4" s="205"/>
    </row>
    <row r="5" spans="1:14" ht="4.5" customHeight="1" x14ac:dyDescent="0.2">
      <c r="A5" s="206"/>
      <c r="B5" s="190"/>
      <c r="C5" s="190"/>
      <c r="D5" s="190"/>
      <c r="E5" s="190"/>
      <c r="F5" s="190"/>
      <c r="G5" s="190"/>
      <c r="H5" s="190"/>
      <c r="I5" s="207"/>
      <c r="J5" s="208"/>
    </row>
    <row r="6" spans="1:14" ht="11.25" customHeight="1" x14ac:dyDescent="0.25">
      <c r="A6" s="206"/>
      <c r="B6" s="190" t="s">
        <v>23</v>
      </c>
      <c r="C6" s="190"/>
      <c r="D6" s="190"/>
      <c r="E6" s="776"/>
      <c r="F6" s="777"/>
      <c r="G6" s="777"/>
      <c r="H6" s="777"/>
      <c r="I6" s="770"/>
      <c r="J6" s="208"/>
    </row>
    <row r="7" spans="1:14" ht="4.5" customHeight="1" x14ac:dyDescent="0.2">
      <c r="A7" s="206"/>
      <c r="B7" s="190"/>
      <c r="C7" s="190"/>
      <c r="D7" s="190"/>
      <c r="E7" s="190"/>
      <c r="F7" s="190"/>
      <c r="G7" s="190"/>
      <c r="H7" s="190"/>
      <c r="I7" s="207"/>
      <c r="J7" s="208"/>
    </row>
    <row r="8" spans="1:14" ht="11.25" customHeight="1" x14ac:dyDescent="0.25">
      <c r="A8" s="206"/>
      <c r="B8" s="190" t="s">
        <v>24</v>
      </c>
      <c r="C8" s="190"/>
      <c r="D8" s="190"/>
      <c r="E8" s="776"/>
      <c r="F8" s="777"/>
      <c r="G8" s="777"/>
      <c r="H8" s="777"/>
      <c r="I8" s="770"/>
      <c r="J8" s="208"/>
    </row>
    <row r="9" spans="1:14" ht="4.5" customHeight="1" x14ac:dyDescent="0.2">
      <c r="A9" s="206"/>
      <c r="B9" s="190"/>
      <c r="C9" s="190"/>
      <c r="D9" s="190"/>
      <c r="E9" s="190"/>
      <c r="F9" s="190"/>
      <c r="G9" s="190"/>
      <c r="H9" s="190"/>
      <c r="I9" s="207"/>
      <c r="J9" s="208"/>
    </row>
    <row r="10" spans="1:14" ht="11.25" customHeight="1" x14ac:dyDescent="0.25">
      <c r="A10" s="206"/>
      <c r="B10" s="190" t="s">
        <v>25</v>
      </c>
      <c r="C10" s="190"/>
      <c r="D10" s="190"/>
      <c r="E10" s="776"/>
      <c r="F10" s="777"/>
      <c r="G10" s="777"/>
      <c r="H10" s="777"/>
      <c r="I10" s="770"/>
      <c r="J10" s="208"/>
    </row>
    <row r="11" spans="1:14" ht="4.5" customHeight="1" x14ac:dyDescent="0.2">
      <c r="A11" s="206"/>
      <c r="B11" s="190"/>
      <c r="C11" s="190"/>
      <c r="D11" s="190"/>
      <c r="E11" s="190"/>
      <c r="F11" s="190"/>
      <c r="G11" s="190"/>
      <c r="H11" s="190"/>
      <c r="I11" s="207"/>
      <c r="J11" s="208"/>
    </row>
    <row r="12" spans="1:14" x14ac:dyDescent="0.2">
      <c r="A12" s="206"/>
      <c r="B12" s="190" t="s">
        <v>26</v>
      </c>
      <c r="C12" s="190"/>
      <c r="D12" s="190"/>
      <c r="E12" s="190"/>
      <c r="F12" s="190"/>
      <c r="G12" s="190"/>
      <c r="H12" s="190"/>
      <c r="I12" s="551"/>
      <c r="J12" s="208"/>
    </row>
    <row r="13" spans="1:14" ht="4.5" customHeight="1" thickBot="1" x14ac:dyDescent="0.25">
      <c r="A13" s="206"/>
      <c r="B13" s="190"/>
      <c r="C13" s="190"/>
      <c r="D13" s="190"/>
      <c r="E13" s="190"/>
      <c r="F13" s="190"/>
      <c r="G13" s="190"/>
      <c r="H13" s="190"/>
      <c r="I13" s="457"/>
      <c r="J13" s="208"/>
    </row>
    <row r="14" spans="1:14" ht="12" customHeight="1" x14ac:dyDescent="0.2">
      <c r="A14" s="196"/>
      <c r="B14" s="458" t="s">
        <v>382</v>
      </c>
      <c r="C14" s="197"/>
      <c r="D14" s="197"/>
      <c r="E14" s="197"/>
      <c r="F14" s="197"/>
      <c r="G14" s="197"/>
      <c r="H14" s="197"/>
      <c r="I14" s="198"/>
      <c r="J14" s="199"/>
    </row>
    <row r="15" spans="1:14" ht="4.5" customHeight="1" x14ac:dyDescent="0.2">
      <c r="A15" s="206"/>
      <c r="B15" s="190"/>
      <c r="C15" s="190"/>
      <c r="D15" s="190"/>
      <c r="E15" s="190"/>
      <c r="F15" s="190"/>
      <c r="G15" s="190"/>
      <c r="H15" s="190"/>
      <c r="I15" s="207"/>
      <c r="J15" s="208"/>
    </row>
    <row r="16" spans="1:14" x14ac:dyDescent="0.2">
      <c r="A16" s="206"/>
      <c r="B16" s="190" t="s">
        <v>27</v>
      </c>
      <c r="C16" s="190"/>
      <c r="D16" s="190"/>
      <c r="E16" s="190"/>
      <c r="F16" s="190"/>
      <c r="G16" s="190"/>
      <c r="H16" s="190"/>
      <c r="I16" s="551"/>
      <c r="J16" s="208"/>
    </row>
    <row r="17" spans="1:22" ht="4.5" customHeight="1" x14ac:dyDescent="0.2">
      <c r="A17" s="206"/>
      <c r="B17" s="190"/>
      <c r="C17" s="190"/>
      <c r="D17" s="190"/>
      <c r="E17" s="190"/>
      <c r="F17" s="190"/>
      <c r="G17" s="190"/>
      <c r="H17" s="190"/>
      <c r="I17" s="207"/>
      <c r="J17" s="208"/>
    </row>
    <row r="18" spans="1:22" ht="11.25" customHeight="1" x14ac:dyDescent="0.25">
      <c r="A18" s="206"/>
      <c r="B18" s="190" t="s">
        <v>28</v>
      </c>
      <c r="C18" s="769" t="s">
        <v>181</v>
      </c>
      <c r="D18" s="770"/>
      <c r="E18" s="218" t="s">
        <v>408</v>
      </c>
      <c r="F18" s="554"/>
      <c r="G18" s="190"/>
      <c r="H18" s="190" t="s">
        <v>38</v>
      </c>
      <c r="I18" s="551"/>
      <c r="J18" s="208"/>
    </row>
    <row r="19" spans="1:22" ht="4.5" customHeight="1" x14ac:dyDescent="0.2">
      <c r="A19" s="206"/>
      <c r="B19" s="190"/>
      <c r="C19" s="190"/>
      <c r="D19" s="190"/>
      <c r="E19" s="190"/>
      <c r="F19" s="190"/>
      <c r="G19" s="190"/>
      <c r="H19" s="190"/>
      <c r="I19" s="207"/>
      <c r="J19" s="208"/>
    </row>
    <row r="20" spans="1:22" x14ac:dyDescent="0.2">
      <c r="A20" s="206"/>
      <c r="B20" s="190" t="s">
        <v>31</v>
      </c>
      <c r="C20" s="190"/>
      <c r="D20" s="190"/>
      <c r="E20" s="190"/>
      <c r="F20" s="553"/>
      <c r="G20" s="190"/>
      <c r="H20" s="190" t="s">
        <v>32</v>
      </c>
      <c r="I20" s="551"/>
      <c r="J20" s="208"/>
    </row>
    <row r="21" spans="1:22" ht="4.5" customHeight="1" x14ac:dyDescent="0.2">
      <c r="A21" s="206"/>
      <c r="B21" s="190"/>
      <c r="C21" s="190"/>
      <c r="D21" s="190"/>
      <c r="E21" s="190"/>
      <c r="F21" s="190"/>
      <c r="G21" s="190"/>
      <c r="H21" s="190"/>
      <c r="I21" s="207"/>
      <c r="J21" s="208"/>
    </row>
    <row r="22" spans="1:22" ht="12.75" x14ac:dyDescent="0.2">
      <c r="A22" s="206"/>
      <c r="B22" s="190" t="s">
        <v>442</v>
      </c>
      <c r="C22" s="190"/>
      <c r="D22" s="190"/>
      <c r="E22" s="190"/>
      <c r="F22" s="190"/>
      <c r="G22" s="190"/>
      <c r="H22" s="190" t="s">
        <v>33</v>
      </c>
      <c r="I22" s="552">
        <v>39</v>
      </c>
      <c r="J22" s="208"/>
      <c r="O22" s="191" t="s">
        <v>529</v>
      </c>
    </row>
    <row r="23" spans="1:22" ht="4.5" customHeight="1" x14ac:dyDescent="0.2">
      <c r="A23" s="206"/>
      <c r="B23" s="190"/>
      <c r="C23" s="190"/>
      <c r="D23" s="190"/>
      <c r="E23" s="190"/>
      <c r="F23" s="190"/>
      <c r="G23" s="190"/>
      <c r="H23" s="190"/>
      <c r="I23" s="207"/>
      <c r="J23" s="208"/>
    </row>
    <row r="24" spans="1:22" ht="35.25" customHeight="1" x14ac:dyDescent="0.25">
      <c r="A24" s="206"/>
      <c r="B24" s="778" t="s">
        <v>530</v>
      </c>
      <c r="C24" s="779"/>
      <c r="D24" s="779"/>
      <c r="E24" s="779"/>
      <c r="F24" s="779"/>
      <c r="G24" s="190"/>
      <c r="H24" s="218" t="s">
        <v>388</v>
      </c>
      <c r="I24" s="479" t="str">
        <f>IF(U41&gt;0,U64,"")</f>
        <v/>
      </c>
      <c r="J24" s="208"/>
      <c r="O24" s="414"/>
      <c r="P24" s="426" t="s">
        <v>510</v>
      </c>
      <c r="Q24" s="426"/>
      <c r="R24" s="426"/>
      <c r="S24" s="426"/>
      <c r="T24" s="426"/>
      <c r="U24" s="426">
        <v>2088</v>
      </c>
      <c r="V24" s="426" t="s">
        <v>511</v>
      </c>
    </row>
    <row r="25" spans="1:22" ht="4.5" customHeight="1" x14ac:dyDescent="0.2">
      <c r="A25" s="206"/>
      <c r="B25" s="190"/>
      <c r="C25" s="190"/>
      <c r="D25" s="190"/>
      <c r="E25" s="190"/>
      <c r="F25" s="190"/>
      <c r="G25" s="190"/>
      <c r="H25" s="190"/>
      <c r="I25" s="207"/>
      <c r="J25" s="208"/>
    </row>
    <row r="26" spans="1:22" ht="12.75" x14ac:dyDescent="0.2">
      <c r="A26" s="206"/>
      <c r="B26" s="190" t="s">
        <v>29</v>
      </c>
      <c r="C26" s="190"/>
      <c r="D26" s="190"/>
      <c r="E26" s="190"/>
      <c r="F26" s="190"/>
      <c r="G26" s="190"/>
      <c r="H26" s="190" t="s">
        <v>33</v>
      </c>
      <c r="I26" s="552"/>
      <c r="J26" s="208"/>
      <c r="O26" s="429" t="s">
        <v>512</v>
      </c>
    </row>
    <row r="27" spans="1:22" ht="4.5" customHeight="1" x14ac:dyDescent="0.2">
      <c r="A27" s="206"/>
      <c r="B27" s="190"/>
      <c r="C27" s="190"/>
      <c r="D27" s="190"/>
      <c r="E27" s="190"/>
      <c r="F27" s="190"/>
      <c r="G27" s="190"/>
      <c r="H27" s="190"/>
      <c r="I27" s="207"/>
      <c r="J27" s="208"/>
    </row>
    <row r="28" spans="1:22" ht="12.75" x14ac:dyDescent="0.2">
      <c r="A28" s="206"/>
      <c r="B28" s="190" t="s">
        <v>30</v>
      </c>
      <c r="C28" s="190"/>
      <c r="D28" s="190"/>
      <c r="E28" s="190"/>
      <c r="F28" s="190"/>
      <c r="G28" s="190"/>
      <c r="H28" s="190" t="s">
        <v>33</v>
      </c>
      <c r="I28" s="552"/>
      <c r="J28" s="208"/>
      <c r="O28" s="399" t="s">
        <v>513</v>
      </c>
    </row>
    <row r="29" spans="1:22" ht="4.5" customHeight="1" x14ac:dyDescent="0.2">
      <c r="A29" s="206"/>
      <c r="B29" s="190"/>
      <c r="C29" s="190"/>
      <c r="D29" s="190"/>
      <c r="E29" s="190"/>
      <c r="F29" s="190"/>
      <c r="G29" s="190"/>
      <c r="H29" s="190"/>
      <c r="I29" s="207"/>
      <c r="J29" s="208"/>
    </row>
    <row r="30" spans="1:22" ht="11.25" customHeight="1" x14ac:dyDescent="0.2">
      <c r="A30" s="206"/>
      <c r="B30" s="190" t="s">
        <v>56</v>
      </c>
      <c r="C30" s="190"/>
      <c r="D30" s="190"/>
      <c r="E30" s="190"/>
      <c r="F30" s="190"/>
      <c r="G30" s="190"/>
      <c r="H30" s="190"/>
      <c r="I30" s="559">
        <v>0</v>
      </c>
      <c r="J30" s="208"/>
      <c r="O30" s="563"/>
      <c r="P30" s="409" t="s">
        <v>514</v>
      </c>
      <c r="Q30" s="409"/>
      <c r="R30" s="424"/>
      <c r="S30" s="412">
        <f>O30*8</f>
        <v>0</v>
      </c>
      <c r="T30" s="424" t="s">
        <v>511</v>
      </c>
    </row>
    <row r="31" spans="1:22" ht="4.5" customHeight="1" x14ac:dyDescent="0.2">
      <c r="A31" s="206"/>
      <c r="B31" s="190"/>
      <c r="C31" s="190"/>
      <c r="D31" s="190"/>
      <c r="E31" s="190"/>
      <c r="F31" s="190"/>
      <c r="G31" s="190"/>
      <c r="H31" s="190"/>
      <c r="I31" s="207"/>
      <c r="J31" s="208"/>
    </row>
    <row r="32" spans="1:22" ht="11.25" customHeight="1" x14ac:dyDescent="0.2">
      <c r="A32" s="206"/>
      <c r="B32" s="212" t="s">
        <v>57</v>
      </c>
      <c r="C32" s="190"/>
      <c r="D32" s="190"/>
      <c r="E32" s="190"/>
      <c r="F32" s="190"/>
      <c r="G32" s="190"/>
      <c r="H32" s="190"/>
      <c r="I32" s="559">
        <v>0</v>
      </c>
      <c r="J32" s="208"/>
      <c r="O32" s="563"/>
      <c r="P32" s="409" t="s">
        <v>515</v>
      </c>
      <c r="Q32" s="409"/>
      <c r="R32" s="424"/>
      <c r="S32" s="412">
        <f>O32*8</f>
        <v>0</v>
      </c>
      <c r="T32" s="424" t="s">
        <v>511</v>
      </c>
    </row>
    <row r="33" spans="1:26" ht="4.5" customHeight="1" x14ac:dyDescent="0.2">
      <c r="A33" s="206"/>
      <c r="B33" s="212"/>
      <c r="C33" s="190"/>
      <c r="D33" s="190"/>
      <c r="E33" s="190"/>
      <c r="F33" s="190"/>
      <c r="G33" s="190"/>
      <c r="H33" s="190"/>
      <c r="I33" s="436"/>
      <c r="J33" s="208"/>
      <c r="O33" s="461"/>
      <c r="P33" s="437"/>
      <c r="Q33" s="437"/>
      <c r="R33" s="437"/>
      <c r="S33" s="437"/>
      <c r="T33" s="437"/>
    </row>
    <row r="34" spans="1:26" ht="12.75" x14ac:dyDescent="0.2">
      <c r="A34" s="206"/>
      <c r="B34" s="190"/>
      <c r="C34" s="190"/>
      <c r="D34" s="190"/>
      <c r="E34" s="190"/>
      <c r="F34" s="190"/>
      <c r="G34" s="190"/>
      <c r="H34" s="190"/>
      <c r="I34" s="190"/>
      <c r="J34" s="208"/>
      <c r="O34" s="563"/>
      <c r="P34" s="409" t="s">
        <v>516</v>
      </c>
      <c r="Q34" s="409"/>
      <c r="R34" s="424"/>
      <c r="S34" s="412">
        <f>O34*8</f>
        <v>0</v>
      </c>
      <c r="T34" s="424" t="s">
        <v>511</v>
      </c>
    </row>
    <row r="35" spans="1:26" ht="4.5" customHeight="1" x14ac:dyDescent="0.2">
      <c r="A35" s="214"/>
      <c r="B35" s="215"/>
      <c r="C35" s="215"/>
      <c r="D35" s="215"/>
      <c r="E35" s="215"/>
      <c r="F35" s="215"/>
      <c r="G35" s="215"/>
      <c r="H35" s="215"/>
      <c r="I35" s="216"/>
      <c r="J35" s="217"/>
    </row>
    <row r="36" spans="1:26" ht="12.75" x14ac:dyDescent="0.2">
      <c r="A36" s="200"/>
      <c r="B36" s="201" t="s">
        <v>34</v>
      </c>
      <c r="C36" s="202"/>
      <c r="D36" s="202"/>
      <c r="E36" s="211"/>
      <c r="F36" s="202"/>
      <c r="G36" s="202"/>
      <c r="H36" s="202"/>
      <c r="I36" s="204"/>
      <c r="J36" s="205"/>
      <c r="O36" s="563"/>
      <c r="P36" s="409" t="s">
        <v>517</v>
      </c>
      <c r="Q36" s="409"/>
      <c r="R36" s="424"/>
      <c r="S36" s="412">
        <f>O36*8</f>
        <v>0</v>
      </c>
      <c r="T36" s="424" t="s">
        <v>511</v>
      </c>
    </row>
    <row r="37" spans="1:26" ht="4.5" customHeight="1" x14ac:dyDescent="0.2">
      <c r="A37" s="206"/>
      <c r="B37" s="190"/>
      <c r="C37" s="190"/>
      <c r="D37" s="190"/>
      <c r="E37" s="190"/>
      <c r="F37" s="190"/>
      <c r="G37" s="190"/>
      <c r="H37" s="190"/>
      <c r="I37" s="207"/>
      <c r="J37" s="208"/>
    </row>
    <row r="38" spans="1:26" ht="12.75" x14ac:dyDescent="0.2">
      <c r="A38" s="206"/>
      <c r="B38" s="212" t="s">
        <v>39</v>
      </c>
      <c r="C38" s="554" t="s">
        <v>37</v>
      </c>
      <c r="D38" s="190"/>
      <c r="E38" s="218" t="s">
        <v>35</v>
      </c>
      <c r="F38" s="554"/>
      <c r="G38" s="190"/>
      <c r="H38" s="218" t="s">
        <v>36</v>
      </c>
      <c r="I38" s="554"/>
      <c r="J38" s="208"/>
      <c r="O38" s="563"/>
      <c r="P38" s="409" t="s">
        <v>518</v>
      </c>
      <c r="Q38" s="409"/>
      <c r="R38" s="424"/>
      <c r="S38" s="412">
        <f>O38*8</f>
        <v>0</v>
      </c>
      <c r="T38" s="424" t="s">
        <v>511</v>
      </c>
    </row>
    <row r="39" spans="1:26" x14ac:dyDescent="0.2">
      <c r="A39" s="206"/>
      <c r="B39" s="190"/>
      <c r="C39" s="190"/>
      <c r="D39" s="190"/>
      <c r="E39" s="213"/>
      <c r="F39" s="190"/>
      <c r="G39" s="190"/>
      <c r="H39" s="190"/>
      <c r="I39" s="207"/>
      <c r="J39" s="208"/>
    </row>
    <row r="40" spans="1:26" ht="4.5" customHeight="1" x14ac:dyDescent="0.2">
      <c r="A40" s="206"/>
      <c r="B40" s="190"/>
      <c r="C40" s="190"/>
      <c r="D40" s="190"/>
      <c r="E40" s="190"/>
      <c r="F40" s="190"/>
      <c r="G40" s="190"/>
      <c r="H40" s="190"/>
      <c r="I40" s="207"/>
      <c r="J40" s="208"/>
    </row>
    <row r="41" spans="1:26" ht="12.75" x14ac:dyDescent="0.2">
      <c r="A41" s="200"/>
      <c r="B41" s="201" t="s">
        <v>40</v>
      </c>
      <c r="C41" s="202"/>
      <c r="D41" s="202"/>
      <c r="E41" s="211"/>
      <c r="F41" s="202"/>
      <c r="G41" s="202"/>
      <c r="H41" s="202"/>
      <c r="I41" s="204"/>
      <c r="J41" s="205"/>
      <c r="O41" s="414"/>
      <c r="P41" s="427" t="s">
        <v>519</v>
      </c>
      <c r="Q41" s="426"/>
      <c r="R41" s="426"/>
      <c r="S41" s="426"/>
      <c r="T41" s="413"/>
      <c r="U41" s="426">
        <f>SUM(S30,S32,S34,S36,S38)</f>
        <v>0</v>
      </c>
      <c r="V41" s="426" t="s">
        <v>511</v>
      </c>
    </row>
    <row r="42" spans="1:26" ht="4.5" customHeight="1" x14ac:dyDescent="0.2">
      <c r="A42" s="206"/>
      <c r="B42" s="190"/>
      <c r="C42" s="190"/>
      <c r="D42" s="190"/>
      <c r="E42" s="190"/>
      <c r="F42" s="190"/>
      <c r="G42" s="190"/>
      <c r="H42" s="190"/>
      <c r="I42" s="207"/>
      <c r="J42" s="208"/>
    </row>
    <row r="43" spans="1:26" x14ac:dyDescent="0.2">
      <c r="A43" s="206"/>
      <c r="B43" s="190"/>
      <c r="C43" s="190"/>
      <c r="D43" s="190"/>
      <c r="E43" s="213"/>
      <c r="F43" s="190"/>
      <c r="G43" s="190"/>
      <c r="H43" s="190" t="s">
        <v>42</v>
      </c>
      <c r="I43" s="207" t="s">
        <v>41</v>
      </c>
      <c r="J43" s="208"/>
    </row>
    <row r="44" spans="1:26" ht="12.75" x14ac:dyDescent="0.2">
      <c r="A44" s="206"/>
      <c r="B44" s="190" t="s">
        <v>400</v>
      </c>
      <c r="C44" s="190"/>
      <c r="D44" s="190"/>
      <c r="E44" s="213"/>
      <c r="F44" s="190"/>
      <c r="G44" s="190"/>
      <c r="H44" s="552"/>
      <c r="I44" s="555">
        <v>0</v>
      </c>
      <c r="J44" s="208"/>
      <c r="O44" s="429" t="s">
        <v>520</v>
      </c>
    </row>
    <row r="45" spans="1:26" ht="11.25" customHeight="1" x14ac:dyDescent="0.2">
      <c r="A45" s="206"/>
      <c r="B45" s="774" t="s">
        <v>43</v>
      </c>
      <c r="C45" s="774"/>
      <c r="D45" s="774"/>
      <c r="E45" s="774"/>
      <c r="F45" s="774"/>
      <c r="G45" s="775"/>
      <c r="H45" s="552"/>
      <c r="I45" s="555">
        <v>0</v>
      </c>
      <c r="J45" s="208"/>
      <c r="O45" s="189" t="s">
        <v>528</v>
      </c>
      <c r="S45" s="189" t="s">
        <v>521</v>
      </c>
      <c r="T45" s="417"/>
    </row>
    <row r="46" spans="1:26" ht="15" x14ac:dyDescent="0.25">
      <c r="A46" s="206"/>
      <c r="B46" s="774"/>
      <c r="C46" s="774"/>
      <c r="D46" s="774"/>
      <c r="E46" s="774"/>
      <c r="F46" s="774"/>
      <c r="G46" s="775"/>
      <c r="H46" s="552"/>
      <c r="I46" s="555">
        <v>0</v>
      </c>
      <c r="J46" s="208"/>
      <c r="O46" s="780"/>
      <c r="P46" s="777"/>
      <c r="Q46" s="777"/>
      <c r="R46" s="781"/>
      <c r="S46" s="564"/>
      <c r="T46" s="424" t="s">
        <v>522</v>
      </c>
      <c r="U46" s="418"/>
    </row>
    <row r="47" spans="1:26" ht="4.5" customHeight="1" x14ac:dyDescent="0.2">
      <c r="A47" s="206"/>
      <c r="B47" s="190"/>
      <c r="C47" s="190"/>
      <c r="D47" s="190"/>
      <c r="E47" s="190"/>
      <c r="F47" s="190"/>
      <c r="G47" s="190"/>
      <c r="H47" s="190"/>
      <c r="I47" s="207"/>
      <c r="J47" s="208"/>
    </row>
    <row r="48" spans="1:26" ht="12.75" customHeight="1" x14ac:dyDescent="0.2">
      <c r="A48" s="206"/>
      <c r="B48" s="190"/>
      <c r="C48" s="190"/>
      <c r="D48" s="190"/>
      <c r="E48" s="213"/>
      <c r="F48" s="190"/>
      <c r="G48" s="190"/>
      <c r="H48" s="190"/>
      <c r="I48" s="207"/>
      <c r="J48" s="208"/>
      <c r="U48" s="430"/>
      <c r="Z48" s="234"/>
    </row>
    <row r="49" spans="1:26" ht="15" customHeight="1" x14ac:dyDescent="0.25">
      <c r="A49" s="206"/>
      <c r="B49" s="190" t="s">
        <v>44</v>
      </c>
      <c r="C49" s="190" t="s">
        <v>45</v>
      </c>
      <c r="D49" s="190"/>
      <c r="E49" s="555">
        <v>0</v>
      </c>
      <c r="F49" s="190"/>
      <c r="G49" s="190"/>
      <c r="H49" s="190"/>
      <c r="I49" s="480">
        <f>(H44+H45+H46)*E49</f>
        <v>0</v>
      </c>
      <c r="J49" s="208"/>
      <c r="O49" s="780"/>
      <c r="P49" s="777"/>
      <c r="Q49" s="777"/>
      <c r="R49" s="781"/>
      <c r="S49" s="564"/>
      <c r="T49" s="424" t="s">
        <v>522</v>
      </c>
      <c r="U49" s="190"/>
    </row>
    <row r="50" spans="1:26" ht="4.5" customHeight="1" x14ac:dyDescent="0.2">
      <c r="A50" s="206"/>
      <c r="B50" s="190"/>
      <c r="C50" s="190"/>
      <c r="D50" s="190"/>
      <c r="E50" s="190"/>
      <c r="F50" s="190"/>
      <c r="G50" s="190"/>
      <c r="H50" s="190"/>
      <c r="I50" s="207"/>
      <c r="J50" s="208"/>
      <c r="U50" s="190"/>
    </row>
    <row r="51" spans="1:26" ht="15" x14ac:dyDescent="0.25">
      <c r="A51" s="206"/>
      <c r="B51" s="190" t="s">
        <v>587</v>
      </c>
      <c r="C51" s="190"/>
      <c r="D51" s="190"/>
      <c r="E51" s="213"/>
      <c r="F51" s="190"/>
      <c r="G51" s="190"/>
      <c r="H51" s="190"/>
      <c r="I51" s="555">
        <v>0</v>
      </c>
      <c r="J51" s="208"/>
      <c r="O51" s="780"/>
      <c r="P51" s="777"/>
      <c r="Q51" s="777"/>
      <c r="R51" s="781"/>
      <c r="S51" s="564"/>
      <c r="T51" s="424" t="s">
        <v>522</v>
      </c>
      <c r="U51" s="430"/>
    </row>
    <row r="52" spans="1:26" x14ac:dyDescent="0.2">
      <c r="A52" s="206"/>
      <c r="B52" s="190"/>
      <c r="C52" s="190"/>
      <c r="D52" s="190"/>
      <c r="E52" s="213"/>
      <c r="F52" s="190"/>
      <c r="G52" s="190"/>
      <c r="H52" s="190"/>
      <c r="I52" s="207"/>
      <c r="J52" s="208"/>
      <c r="U52" s="190"/>
    </row>
    <row r="53" spans="1:26" ht="15" x14ac:dyDescent="0.25">
      <c r="A53" s="206"/>
      <c r="B53" s="190" t="s">
        <v>46</v>
      </c>
      <c r="C53" s="190"/>
      <c r="D53" s="190"/>
      <c r="E53" s="213"/>
      <c r="F53" s="190"/>
      <c r="G53" s="190"/>
      <c r="H53" s="190"/>
      <c r="I53" s="480">
        <f>IF(I22&gt;0,((H44*I44)+(H45*I45)+(H46*I46)+I49)/I22*I28+((I51/12)*(I28/I22)*(H44+H45+H46)),0)</f>
        <v>0</v>
      </c>
      <c r="J53" s="208"/>
      <c r="O53" s="780"/>
      <c r="P53" s="777"/>
      <c r="Q53" s="777"/>
      <c r="R53" s="781"/>
      <c r="S53" s="564"/>
      <c r="T53" s="424" t="s">
        <v>522</v>
      </c>
      <c r="U53" s="430"/>
    </row>
    <row r="54" spans="1:26" x14ac:dyDescent="0.2">
      <c r="A54" s="206"/>
      <c r="B54" s="190"/>
      <c r="C54" s="190"/>
      <c r="D54" s="190"/>
      <c r="E54" s="213"/>
      <c r="F54" s="190"/>
      <c r="G54" s="190"/>
      <c r="H54" s="190"/>
      <c r="I54" s="207"/>
      <c r="J54" s="208"/>
      <c r="U54" s="190"/>
    </row>
    <row r="55" spans="1:26" ht="15" x14ac:dyDescent="0.25">
      <c r="A55" s="206"/>
      <c r="B55" s="190" t="s">
        <v>47</v>
      </c>
      <c r="C55" s="190"/>
      <c r="D55" s="190"/>
      <c r="E55" s="213"/>
      <c r="F55" s="190"/>
      <c r="G55" s="190"/>
      <c r="H55" s="190"/>
      <c r="I55" s="207"/>
      <c r="J55" s="208"/>
      <c r="N55" s="189"/>
      <c r="O55" s="780"/>
      <c r="P55" s="777"/>
      <c r="Q55" s="777"/>
      <c r="R55" s="781"/>
      <c r="S55" s="564"/>
      <c r="T55" s="424" t="s">
        <v>522</v>
      </c>
      <c r="U55" s="430"/>
    </row>
    <row r="56" spans="1:26" ht="11.25" customHeight="1" x14ac:dyDescent="0.25">
      <c r="A56" s="206"/>
      <c r="B56" s="190"/>
      <c r="C56" s="190" t="s">
        <v>48</v>
      </c>
      <c r="D56" s="190"/>
      <c r="E56" s="213"/>
      <c r="F56" s="481">
        <v>9.2999999999999999E-2</v>
      </c>
      <c r="G56" s="190"/>
      <c r="H56" s="190"/>
      <c r="I56" s="480">
        <f>$I$53*F56</f>
        <v>0</v>
      </c>
      <c r="J56" s="208"/>
      <c r="N56" s="189"/>
      <c r="O56" s="780"/>
      <c r="P56" s="777"/>
      <c r="Q56" s="777"/>
      <c r="R56" s="781"/>
      <c r="S56" s="564"/>
      <c r="T56" s="424" t="s">
        <v>522</v>
      </c>
      <c r="U56" s="430"/>
      <c r="Z56" s="234"/>
    </row>
    <row r="57" spans="1:26" x14ac:dyDescent="0.2">
      <c r="A57" s="206"/>
      <c r="B57" s="190"/>
      <c r="C57" s="190" t="s">
        <v>49</v>
      </c>
      <c r="D57" s="190"/>
      <c r="E57" s="213"/>
      <c r="F57" s="481">
        <v>1.2999999999999999E-2</v>
      </c>
      <c r="G57" s="190"/>
      <c r="H57" s="190"/>
      <c r="I57" s="480">
        <f>$I$53*F57</f>
        <v>0</v>
      </c>
      <c r="J57" s="208"/>
      <c r="N57" s="189"/>
    </row>
    <row r="58" spans="1:26" ht="18.75" x14ac:dyDescent="0.2">
      <c r="A58" s="206"/>
      <c r="B58" s="491" t="s">
        <v>585</v>
      </c>
      <c r="C58" s="190" t="s">
        <v>50</v>
      </c>
      <c r="D58" s="190"/>
      <c r="E58" s="213"/>
      <c r="F58" s="481">
        <v>7.2999999999999995E-2</v>
      </c>
      <c r="G58" s="190"/>
      <c r="H58" s="556">
        <v>0</v>
      </c>
      <c r="I58" s="480">
        <f>$I$53*F58+H58*I53</f>
        <v>0</v>
      </c>
      <c r="J58" s="208"/>
      <c r="N58" s="189"/>
      <c r="O58" s="425" t="s">
        <v>523</v>
      </c>
      <c r="P58" s="430"/>
      <c r="Q58" s="430"/>
      <c r="R58" s="430"/>
      <c r="S58" s="430">
        <f>SUM(S46,S49,S51,S53,S55,S56)/60</f>
        <v>0</v>
      </c>
      <c r="T58" s="430" t="s">
        <v>524</v>
      </c>
      <c r="U58" s="430"/>
    </row>
    <row r="59" spans="1:26" x14ac:dyDescent="0.2">
      <c r="A59" s="206"/>
      <c r="B59" s="190"/>
      <c r="C59" s="190" t="s">
        <v>51</v>
      </c>
      <c r="D59" s="190"/>
      <c r="E59" s="213"/>
      <c r="F59" s="481">
        <v>1.7999999999999999E-2</v>
      </c>
      <c r="G59" s="190"/>
      <c r="H59" s="367">
        <f>IF(H60&gt;0,H60,F60)</f>
        <v>6.7317999999999996E-3</v>
      </c>
      <c r="I59" s="480">
        <f>$I$53*F59</f>
        <v>0</v>
      </c>
      <c r="J59" s="208"/>
      <c r="M59" s="463" t="s">
        <v>556</v>
      </c>
      <c r="N59" s="189"/>
    </row>
    <row r="60" spans="1:26" ht="18.75" x14ac:dyDescent="0.2">
      <c r="A60" s="206"/>
      <c r="B60" s="491" t="s">
        <v>580</v>
      </c>
      <c r="C60" s="190" t="s">
        <v>52</v>
      </c>
      <c r="D60" s="190"/>
      <c r="E60" s="213"/>
      <c r="F60" s="481">
        <v>6.7317999999999996E-3</v>
      </c>
      <c r="G60" s="190"/>
      <c r="H60" s="556">
        <v>0</v>
      </c>
      <c r="I60" s="480">
        <f>$I$53*H59</f>
        <v>0</v>
      </c>
      <c r="J60" s="208"/>
      <c r="N60" s="189"/>
      <c r="O60" s="427" t="s">
        <v>525</v>
      </c>
      <c r="P60" s="426"/>
      <c r="Q60" s="426"/>
      <c r="R60" s="426"/>
      <c r="S60" s="426"/>
      <c r="T60" s="426"/>
      <c r="U60" s="428">
        <f>S58*((365/7)-((O30+O32+O34+O36+O38)/5))</f>
        <v>0</v>
      </c>
      <c r="V60" s="426" t="s">
        <v>511</v>
      </c>
    </row>
    <row r="61" spans="1:26" ht="11.25" customHeight="1" x14ac:dyDescent="0.2">
      <c r="A61" s="206"/>
      <c r="B61" s="491" t="s">
        <v>579</v>
      </c>
      <c r="C61" s="190" t="s">
        <v>53</v>
      </c>
      <c r="D61" s="190"/>
      <c r="E61" s="213"/>
      <c r="F61" s="481">
        <v>1.5E-3</v>
      </c>
      <c r="G61" s="190"/>
      <c r="H61" s="557" t="s">
        <v>181</v>
      </c>
      <c r="I61" s="480">
        <f>IF(H61=$M$63,0,$I$53*F61)</f>
        <v>0</v>
      </c>
      <c r="J61" s="208"/>
      <c r="M61" s="249" t="s">
        <v>181</v>
      </c>
      <c r="N61" s="189"/>
    </row>
    <row r="62" spans="1:26" ht="18.75" x14ac:dyDescent="0.2">
      <c r="A62" s="206"/>
      <c r="B62" s="491" t="s">
        <v>581</v>
      </c>
      <c r="C62" s="190" t="s">
        <v>433</v>
      </c>
      <c r="D62" s="190"/>
      <c r="E62" s="213"/>
      <c r="F62" s="558">
        <v>0</v>
      </c>
      <c r="G62" s="190"/>
      <c r="H62" s="190"/>
      <c r="I62" s="480">
        <f>$I$53*F62</f>
        <v>0</v>
      </c>
      <c r="J62" s="208"/>
      <c r="M62" s="249" t="s">
        <v>531</v>
      </c>
      <c r="N62" s="189"/>
      <c r="O62" s="429" t="s">
        <v>526</v>
      </c>
    </row>
    <row r="63" spans="1:26" x14ac:dyDescent="0.2">
      <c r="A63" s="206"/>
      <c r="B63" s="504" t="s">
        <v>586</v>
      </c>
      <c r="C63" s="190" t="s">
        <v>55</v>
      </c>
      <c r="D63" s="190"/>
      <c r="E63" s="771"/>
      <c r="F63" s="771"/>
      <c r="G63" s="190"/>
      <c r="H63" s="190"/>
      <c r="I63" s="555"/>
      <c r="J63" s="208"/>
      <c r="M63" s="249" t="s">
        <v>578</v>
      </c>
      <c r="N63" s="189"/>
    </row>
    <row r="64" spans="1:26" ht="13.5" thickBot="1" x14ac:dyDescent="0.25">
      <c r="A64" s="206"/>
      <c r="B64" s="190"/>
      <c r="C64" s="503"/>
      <c r="D64" s="190"/>
      <c r="E64" s="190"/>
      <c r="F64" s="190"/>
      <c r="G64" s="190"/>
      <c r="H64" s="190"/>
      <c r="I64" s="207"/>
      <c r="J64" s="208"/>
      <c r="L64" s="219"/>
      <c r="N64" s="189"/>
      <c r="O64" s="433" t="s">
        <v>527</v>
      </c>
      <c r="P64" s="432"/>
      <c r="Q64" s="432"/>
      <c r="R64" s="431"/>
      <c r="S64" s="434"/>
      <c r="T64" s="431"/>
      <c r="U64" s="435">
        <f>U24-U41-U60</f>
        <v>2088</v>
      </c>
      <c r="V64" s="432" t="s">
        <v>511</v>
      </c>
    </row>
    <row r="65" spans="1:15" ht="15.75" customHeight="1" x14ac:dyDescent="0.2">
      <c r="A65" s="200"/>
      <c r="B65" s="201" t="s">
        <v>401</v>
      </c>
      <c r="C65" s="201"/>
      <c r="D65" s="201"/>
      <c r="E65" s="201"/>
      <c r="F65" s="201"/>
      <c r="G65" s="201"/>
      <c r="H65" s="201"/>
      <c r="I65" s="482">
        <f>I53+SUM(I56:I63)</f>
        <v>0</v>
      </c>
      <c r="J65" s="205"/>
      <c r="M65" s="249">
        <f>IF(I89+I108&gt;0,0,I53+I56+I57+I58+I59+I60+I61+I62+I63)</f>
        <v>0</v>
      </c>
      <c r="N65" s="189"/>
    </row>
    <row r="66" spans="1:15" ht="12.75" thickBot="1" x14ac:dyDescent="0.25">
      <c r="A66" s="209"/>
      <c r="B66" s="483"/>
      <c r="C66" s="483"/>
      <c r="D66" s="483"/>
      <c r="E66" s="483"/>
      <c r="F66" s="483"/>
      <c r="G66" s="483"/>
      <c r="H66" s="483"/>
      <c r="I66" s="484"/>
      <c r="J66" s="210"/>
      <c r="N66" s="189"/>
    </row>
    <row r="67" spans="1:15" ht="12" x14ac:dyDescent="0.2">
      <c r="A67" s="200"/>
      <c r="B67" s="201" t="s">
        <v>604</v>
      </c>
      <c r="C67" s="202"/>
      <c r="D67" s="202"/>
      <c r="E67" s="202"/>
      <c r="F67" s="202"/>
      <c r="G67" s="202"/>
      <c r="H67" s="202"/>
      <c r="I67" s="204"/>
      <c r="J67" s="205"/>
      <c r="N67" s="189"/>
    </row>
    <row r="68" spans="1:15" ht="4.5" customHeight="1" x14ac:dyDescent="0.2">
      <c r="A68" s="206"/>
      <c r="B68" s="190"/>
      <c r="C68" s="190"/>
      <c r="D68" s="190"/>
      <c r="E68" s="190"/>
      <c r="F68" s="190"/>
      <c r="G68" s="190"/>
      <c r="H68" s="190"/>
      <c r="I68" s="207"/>
      <c r="J68" s="208"/>
      <c r="N68" s="189"/>
    </row>
    <row r="69" spans="1:15" x14ac:dyDescent="0.2">
      <c r="A69" s="206"/>
      <c r="B69" s="190" t="s">
        <v>27</v>
      </c>
      <c r="C69" s="190"/>
      <c r="D69" s="190"/>
      <c r="E69" s="190"/>
      <c r="F69" s="190"/>
      <c r="G69" s="190"/>
      <c r="H69" s="190"/>
      <c r="I69" s="551"/>
      <c r="J69" s="208"/>
      <c r="N69" s="189"/>
    </row>
    <row r="70" spans="1:15" ht="4.5" customHeight="1" x14ac:dyDescent="0.2">
      <c r="A70" s="206"/>
      <c r="B70" s="190"/>
      <c r="C70" s="190"/>
      <c r="D70" s="190"/>
      <c r="E70" s="190"/>
      <c r="F70" s="190"/>
      <c r="G70" s="190"/>
      <c r="H70" s="190"/>
      <c r="I70" s="207"/>
      <c r="J70" s="208"/>
      <c r="M70" s="246"/>
      <c r="N70" s="246"/>
      <c r="O70" s="246"/>
    </row>
    <row r="71" spans="1:15" ht="11.25" customHeight="1" x14ac:dyDescent="0.25">
      <c r="A71" s="206"/>
      <c r="B71" s="190" t="s">
        <v>28</v>
      </c>
      <c r="C71" s="769" t="s">
        <v>181</v>
      </c>
      <c r="D71" s="770"/>
      <c r="E71" s="218" t="s">
        <v>408</v>
      </c>
      <c r="F71" s="551"/>
      <c r="G71" s="190"/>
      <c r="H71" s="190" t="s">
        <v>38</v>
      </c>
      <c r="I71" s="551"/>
      <c r="J71" s="208"/>
      <c r="M71" s="246"/>
      <c r="N71" s="246"/>
      <c r="O71" s="246"/>
    </row>
    <row r="72" spans="1:15" ht="4.5" customHeight="1" x14ac:dyDescent="0.2">
      <c r="A72" s="206"/>
      <c r="B72" s="190"/>
      <c r="C72" s="190"/>
      <c r="D72" s="190"/>
      <c r="E72" s="218"/>
      <c r="F72" s="190"/>
      <c r="G72" s="190"/>
      <c r="H72" s="190"/>
      <c r="I72" s="207"/>
      <c r="J72" s="208"/>
      <c r="L72" s="235" t="s">
        <v>405</v>
      </c>
      <c r="M72" s="246"/>
      <c r="N72" s="246"/>
      <c r="O72" s="246"/>
    </row>
    <row r="73" spans="1:15" x14ac:dyDescent="0.2">
      <c r="A73" s="206"/>
      <c r="B73" s="190" t="s">
        <v>406</v>
      </c>
      <c r="C73" s="246">
        <f>(I73-F73)+1</f>
        <v>1</v>
      </c>
      <c r="D73" s="190"/>
      <c r="E73" s="218" t="s">
        <v>407</v>
      </c>
      <c r="F73" s="551"/>
      <c r="G73" s="190"/>
      <c r="H73" s="190" t="s">
        <v>32</v>
      </c>
      <c r="I73" s="551"/>
      <c r="J73" s="208"/>
      <c r="L73" s="235" t="s">
        <v>181</v>
      </c>
      <c r="M73" s="246"/>
      <c r="N73" s="246"/>
      <c r="O73" s="246"/>
    </row>
    <row r="74" spans="1:15" ht="4.5" customHeight="1" x14ac:dyDescent="0.2">
      <c r="A74" s="206"/>
      <c r="B74" s="190"/>
      <c r="C74" s="190"/>
      <c r="D74" s="190"/>
      <c r="E74" s="190"/>
      <c r="F74" s="190"/>
      <c r="G74" s="190"/>
      <c r="H74" s="190"/>
      <c r="I74" s="207"/>
      <c r="J74" s="208"/>
      <c r="L74" s="235" t="s">
        <v>199</v>
      </c>
      <c r="M74" s="246"/>
      <c r="N74" s="246"/>
      <c r="O74" s="246"/>
    </row>
    <row r="75" spans="1:15" x14ac:dyDescent="0.2">
      <c r="A75" s="206"/>
      <c r="B75" s="190" t="s">
        <v>423</v>
      </c>
      <c r="C75" s="190"/>
      <c r="D75" s="190"/>
      <c r="E75" s="190"/>
      <c r="F75" s="190"/>
      <c r="G75" s="190"/>
      <c r="H75" s="190"/>
      <c r="I75" s="552"/>
      <c r="J75" s="208"/>
      <c r="L75" s="235" t="s">
        <v>200</v>
      </c>
      <c r="M75" s="246"/>
      <c r="N75" s="246"/>
      <c r="O75" s="246"/>
    </row>
    <row r="76" spans="1:15" ht="4.5" customHeight="1" x14ac:dyDescent="0.2">
      <c r="A76" s="206"/>
      <c r="B76" s="190"/>
      <c r="C76" s="190"/>
      <c r="D76" s="190"/>
      <c r="E76" s="190"/>
      <c r="F76" s="190"/>
      <c r="G76" s="190"/>
      <c r="H76" s="190"/>
      <c r="I76" s="207"/>
      <c r="J76" s="208"/>
      <c r="M76" s="246"/>
      <c r="N76" s="246"/>
      <c r="O76" s="246"/>
    </row>
    <row r="77" spans="1:15" ht="12.75" x14ac:dyDescent="0.2">
      <c r="A77" s="206"/>
      <c r="B77" s="190" t="s">
        <v>439</v>
      </c>
      <c r="C77" s="190"/>
      <c r="D77" s="190"/>
      <c r="E77" s="190"/>
      <c r="F77" s="363"/>
      <c r="G77" s="190"/>
      <c r="H77" s="364"/>
      <c r="I77" s="555"/>
      <c r="J77" s="208"/>
      <c r="M77" s="246"/>
      <c r="N77" s="246"/>
      <c r="O77" s="246"/>
    </row>
    <row r="78" spans="1:15" ht="4.5" customHeight="1" x14ac:dyDescent="0.2">
      <c r="A78" s="206"/>
      <c r="B78" s="190"/>
      <c r="C78" s="190"/>
      <c r="D78" s="190"/>
      <c r="E78" s="190"/>
      <c r="F78" s="190"/>
      <c r="G78" s="190"/>
      <c r="H78" s="190"/>
      <c r="I78" s="207"/>
      <c r="J78" s="208"/>
      <c r="M78" s="246"/>
      <c r="N78" s="246"/>
      <c r="O78" s="246"/>
    </row>
    <row r="79" spans="1:15" x14ac:dyDescent="0.2">
      <c r="A79" s="206"/>
      <c r="B79" s="190" t="s">
        <v>441</v>
      </c>
      <c r="C79" s="190"/>
      <c r="D79" s="190"/>
      <c r="E79" s="246">
        <f>C73/365*12</f>
        <v>3.2876712328767127E-2</v>
      </c>
      <c r="F79" s="479">
        <f>ROUNDUP(E79*I75,0)</f>
        <v>0</v>
      </c>
      <c r="G79" s="190"/>
      <c r="H79" s="190" t="s">
        <v>440</v>
      </c>
      <c r="I79" s="485">
        <f>IF(N79&gt;603,0,M79)</f>
        <v>0</v>
      </c>
      <c r="J79" s="208"/>
      <c r="M79" s="370">
        <f>F79*I77</f>
        <v>0</v>
      </c>
      <c r="N79" s="371">
        <f>M79/E79</f>
        <v>0</v>
      </c>
      <c r="O79" s="246"/>
    </row>
    <row r="80" spans="1:15" ht="6.75" customHeight="1" x14ac:dyDescent="0.2">
      <c r="A80" s="206"/>
      <c r="B80" s="190"/>
      <c r="C80" s="190"/>
      <c r="D80" s="190"/>
      <c r="E80" s="190"/>
      <c r="F80" s="190"/>
      <c r="G80" s="190"/>
      <c r="H80" s="190"/>
      <c r="I80" s="236"/>
      <c r="J80" s="208"/>
      <c r="M80" s="246"/>
      <c r="N80" s="246"/>
      <c r="O80" s="246"/>
    </row>
    <row r="81" spans="1:15" x14ac:dyDescent="0.2">
      <c r="A81" s="206"/>
      <c r="B81" s="190" t="s">
        <v>588</v>
      </c>
      <c r="C81" s="190"/>
      <c r="D81" s="190"/>
      <c r="E81" s="190"/>
      <c r="F81" s="190"/>
      <c r="G81" s="190"/>
      <c r="H81" s="190"/>
      <c r="I81" s="236"/>
      <c r="J81" s="208"/>
      <c r="M81" s="246"/>
      <c r="N81" s="246"/>
      <c r="O81" s="246"/>
    </row>
    <row r="82" spans="1:15" x14ac:dyDescent="0.2">
      <c r="A82" s="206"/>
      <c r="B82" s="190"/>
      <c r="C82" s="190" t="s">
        <v>409</v>
      </c>
      <c r="D82" s="190"/>
      <c r="E82" s="190"/>
      <c r="F82" s="481">
        <v>0.13</v>
      </c>
      <c r="G82" s="190"/>
      <c r="H82" s="190"/>
      <c r="I82" s="480">
        <f>$I$79*F82</f>
        <v>0</v>
      </c>
      <c r="J82" s="208"/>
      <c r="M82" s="246"/>
      <c r="N82" s="246"/>
      <c r="O82" s="246"/>
    </row>
    <row r="83" spans="1:15" x14ac:dyDescent="0.2">
      <c r="A83" s="206"/>
      <c r="B83" s="190"/>
      <c r="C83" s="190" t="s">
        <v>410</v>
      </c>
      <c r="D83" s="190"/>
      <c r="E83" s="190"/>
      <c r="F83" s="481">
        <v>0.15</v>
      </c>
      <c r="G83" s="190"/>
      <c r="H83" s="190"/>
      <c r="I83" s="480">
        <f>$I$79*F83</f>
        <v>0</v>
      </c>
      <c r="J83" s="208"/>
      <c r="K83" s="225"/>
      <c r="M83" s="246"/>
      <c r="N83" s="246"/>
      <c r="O83" s="246"/>
    </row>
    <row r="84" spans="1:15" x14ac:dyDescent="0.2">
      <c r="A84" s="206"/>
      <c r="B84" s="190"/>
      <c r="C84" s="190" t="s">
        <v>411</v>
      </c>
      <c r="D84" s="190"/>
      <c r="E84" s="190"/>
      <c r="F84" s="481">
        <v>0.02</v>
      </c>
      <c r="G84" s="190"/>
      <c r="H84" s="190"/>
      <c r="I84" s="480">
        <f>$I$79*F84</f>
        <v>0</v>
      </c>
      <c r="J84" s="208"/>
      <c r="K84" s="225"/>
      <c r="M84" s="246"/>
      <c r="N84" s="246"/>
      <c r="O84" s="246"/>
    </row>
    <row r="85" spans="1:15" ht="11.25" customHeight="1" x14ac:dyDescent="0.2">
      <c r="A85" s="206"/>
      <c r="B85" s="491" t="s">
        <v>579</v>
      </c>
      <c r="C85" s="190" t="s">
        <v>53</v>
      </c>
      <c r="D85" s="190"/>
      <c r="E85" s="190"/>
      <c r="F85" s="481">
        <v>5.9999999999999995E-4</v>
      </c>
      <c r="G85" s="190"/>
      <c r="H85" s="557" t="s">
        <v>181</v>
      </c>
      <c r="I85" s="480">
        <f>IF(H85=$M$63,0,$I$79*F85)</f>
        <v>0</v>
      </c>
      <c r="J85" s="208"/>
      <c r="M85" s="246"/>
      <c r="N85" s="246"/>
      <c r="O85" s="246"/>
    </row>
    <row r="86" spans="1:15" x14ac:dyDescent="0.2">
      <c r="A86" s="206"/>
      <c r="B86" s="190"/>
      <c r="C86" s="190" t="s">
        <v>54</v>
      </c>
      <c r="D86" s="190"/>
      <c r="E86" s="213"/>
      <c r="F86" s="481">
        <v>2.2000000000000001E-3</v>
      </c>
      <c r="G86" s="190"/>
      <c r="H86" s="486">
        <f>SUM(F82:F86)</f>
        <v>0.30280000000000001</v>
      </c>
      <c r="I86" s="480">
        <f>$I$79*F86</f>
        <v>0</v>
      </c>
      <c r="J86" s="238"/>
      <c r="N86" s="189"/>
    </row>
    <row r="87" spans="1:15" x14ac:dyDescent="0.2">
      <c r="A87" s="206"/>
      <c r="B87" s="504" t="s">
        <v>586</v>
      </c>
      <c r="C87" s="190" t="s">
        <v>55</v>
      </c>
      <c r="D87" s="190"/>
      <c r="E87" s="771"/>
      <c r="F87" s="771"/>
      <c r="G87" s="190"/>
      <c r="H87" s="190"/>
      <c r="I87" s="555">
        <v>0</v>
      </c>
      <c r="J87" s="208"/>
      <c r="N87" s="189"/>
    </row>
    <row r="88" spans="1:15" ht="11.25" customHeight="1" x14ac:dyDescent="0.2">
      <c r="A88" s="206"/>
      <c r="B88" s="228"/>
      <c r="C88" s="237"/>
      <c r="D88" s="215"/>
      <c r="E88" s="226"/>
      <c r="F88" s="226"/>
      <c r="G88" s="215"/>
      <c r="H88" s="215"/>
      <c r="I88" s="207"/>
      <c r="J88" s="208"/>
      <c r="N88" s="189"/>
    </row>
    <row r="89" spans="1:15" ht="14.25" customHeight="1" x14ac:dyDescent="0.2">
      <c r="A89" s="200"/>
      <c r="B89" s="201" t="s">
        <v>401</v>
      </c>
      <c r="C89" s="201"/>
      <c r="D89" s="201"/>
      <c r="E89" s="201"/>
      <c r="F89" s="201"/>
      <c r="G89" s="201"/>
      <c r="H89" s="201"/>
      <c r="I89" s="487">
        <f>SUM(I79,I82:I87)</f>
        <v>0</v>
      </c>
      <c r="J89" s="205"/>
      <c r="M89" s="249">
        <f>IF(I65+I108&gt;0,0,M79+I82+I83+I84+I85+I86+I87)</f>
        <v>0</v>
      </c>
      <c r="N89" s="189"/>
    </row>
    <row r="90" spans="1:15" ht="12" thickBot="1" x14ac:dyDescent="0.25">
      <c r="A90" s="221"/>
      <c r="B90" s="488"/>
      <c r="C90" s="443"/>
      <c r="D90" s="443"/>
      <c r="E90" s="443"/>
      <c r="F90" s="443"/>
      <c r="G90" s="443"/>
      <c r="H90" s="443"/>
      <c r="I90" s="489"/>
      <c r="J90" s="222"/>
    </row>
    <row r="91" spans="1:15" ht="11.25" customHeight="1" x14ac:dyDescent="0.2">
      <c r="A91" s="214"/>
      <c r="B91" s="232"/>
      <c r="C91" s="232"/>
      <c r="D91" s="232"/>
      <c r="E91" s="232"/>
      <c r="F91" s="232"/>
      <c r="G91" s="232"/>
      <c r="H91" s="232"/>
      <c r="I91" s="233"/>
      <c r="J91" s="217"/>
    </row>
    <row r="92" spans="1:15" s="234" customFormat="1" ht="4.5" customHeight="1" x14ac:dyDescent="0.2">
      <c r="A92" s="214"/>
      <c r="B92" s="215"/>
      <c r="C92" s="215"/>
      <c r="D92" s="215"/>
      <c r="E92" s="215"/>
      <c r="F92" s="215"/>
      <c r="G92" s="215"/>
      <c r="H92" s="215"/>
      <c r="I92" s="216"/>
      <c r="J92" s="217"/>
      <c r="M92" s="250"/>
      <c r="N92" s="250"/>
    </row>
    <row r="93" spans="1:15" ht="12" x14ac:dyDescent="0.2">
      <c r="A93" s="200"/>
      <c r="B93" s="201" t="s">
        <v>381</v>
      </c>
      <c r="C93" s="202"/>
      <c r="D93" s="202"/>
      <c r="E93" s="202"/>
      <c r="F93" s="202"/>
      <c r="G93" s="202"/>
      <c r="H93" s="202"/>
      <c r="I93" s="204"/>
      <c r="J93" s="205"/>
    </row>
    <row r="94" spans="1:15" ht="4.5" customHeight="1" x14ac:dyDescent="0.2">
      <c r="A94" s="206"/>
      <c r="B94" s="190"/>
      <c r="C94" s="190"/>
      <c r="D94" s="190"/>
      <c r="E94" s="190"/>
      <c r="F94" s="190"/>
      <c r="G94" s="190"/>
      <c r="H94" s="190"/>
      <c r="I94" s="207"/>
      <c r="J94" s="208"/>
    </row>
    <row r="95" spans="1:15" x14ac:dyDescent="0.2">
      <c r="A95" s="206"/>
      <c r="B95" s="190" t="s">
        <v>383</v>
      </c>
      <c r="C95" s="190"/>
      <c r="D95" s="190"/>
      <c r="E95" s="190"/>
      <c r="F95" s="190"/>
      <c r="G95" s="190"/>
      <c r="H95" s="190"/>
      <c r="I95" s="551"/>
      <c r="J95" s="208"/>
    </row>
    <row r="96" spans="1:15" ht="4.5" customHeight="1" x14ac:dyDescent="0.2">
      <c r="A96" s="206"/>
      <c r="B96" s="190"/>
      <c r="C96" s="190"/>
      <c r="D96" s="190"/>
      <c r="E96" s="190"/>
      <c r="F96" s="190"/>
      <c r="G96" s="190"/>
      <c r="H96" s="190"/>
      <c r="I96" s="207"/>
      <c r="J96" s="208"/>
    </row>
    <row r="97" spans="1:14" ht="11.25" customHeight="1" x14ac:dyDescent="0.25">
      <c r="A97" s="206"/>
      <c r="B97" s="190" t="s">
        <v>384</v>
      </c>
      <c r="C97" s="769" t="s">
        <v>181</v>
      </c>
      <c r="D97" s="770"/>
      <c r="E97" s="190"/>
      <c r="F97" s="554"/>
      <c r="G97" s="190"/>
      <c r="H97" s="190" t="s">
        <v>38</v>
      </c>
      <c r="I97" s="551"/>
      <c r="J97" s="208"/>
    </row>
    <row r="98" spans="1:14" ht="4.5" customHeight="1" x14ac:dyDescent="0.2">
      <c r="A98" s="206"/>
      <c r="B98" s="190"/>
      <c r="C98" s="190"/>
      <c r="D98" s="190"/>
      <c r="E98" s="190"/>
      <c r="F98" s="190"/>
      <c r="G98" s="190"/>
      <c r="H98" s="190"/>
      <c r="I98" s="207"/>
      <c r="J98" s="208"/>
    </row>
    <row r="99" spans="1:14" x14ac:dyDescent="0.2">
      <c r="A99" s="206"/>
      <c r="B99" s="190" t="s">
        <v>31</v>
      </c>
      <c r="C99" s="190"/>
      <c r="D99" s="190"/>
      <c r="E99" s="246">
        <f>IF(F99&gt;1,I99-F99+1,0)</f>
        <v>0</v>
      </c>
      <c r="F99" s="551"/>
      <c r="G99" s="190"/>
      <c r="H99" s="190" t="s">
        <v>32</v>
      </c>
      <c r="I99" s="551"/>
      <c r="J99" s="208"/>
    </row>
    <row r="100" spans="1:14" ht="4.5" customHeight="1" x14ac:dyDescent="0.2">
      <c r="A100" s="206"/>
      <c r="B100" s="190"/>
      <c r="C100" s="190"/>
      <c r="D100" s="190"/>
      <c r="E100" s="190"/>
      <c r="F100" s="190"/>
      <c r="G100" s="190"/>
      <c r="H100" s="190"/>
      <c r="I100" s="207"/>
      <c r="J100" s="208"/>
    </row>
    <row r="101" spans="1:14" x14ac:dyDescent="0.2">
      <c r="A101" s="206"/>
      <c r="B101" s="190" t="s">
        <v>385</v>
      </c>
      <c r="C101" s="190"/>
      <c r="D101" s="190"/>
      <c r="E101" s="190"/>
      <c r="F101" s="190"/>
      <c r="G101" s="190"/>
      <c r="H101" s="190" t="s">
        <v>386</v>
      </c>
      <c r="I101" s="552"/>
      <c r="J101" s="208"/>
    </row>
    <row r="102" spans="1:14" ht="4.5" customHeight="1" x14ac:dyDescent="0.2">
      <c r="A102" s="206"/>
      <c r="B102" s="190"/>
      <c r="C102" s="190"/>
      <c r="D102" s="190"/>
      <c r="E102" s="190"/>
      <c r="F102" s="190"/>
      <c r="G102" s="190"/>
      <c r="H102" s="190"/>
      <c r="I102" s="207"/>
      <c r="J102" s="208"/>
    </row>
    <row r="103" spans="1:14" x14ac:dyDescent="0.2">
      <c r="A103" s="206"/>
      <c r="B103" s="190" t="s">
        <v>390</v>
      </c>
      <c r="C103" s="190"/>
      <c r="D103" s="190"/>
      <c r="E103" s="190"/>
      <c r="F103" s="190"/>
      <c r="G103" s="190"/>
      <c r="H103" s="190" t="s">
        <v>389</v>
      </c>
      <c r="I103" s="555"/>
      <c r="J103" s="208"/>
    </row>
    <row r="104" spans="1:14" ht="4.5" customHeight="1" x14ac:dyDescent="0.2">
      <c r="A104" s="206"/>
      <c r="B104" s="190"/>
      <c r="C104" s="190"/>
      <c r="D104" s="190"/>
      <c r="E104" s="190"/>
      <c r="F104" s="190"/>
      <c r="G104" s="190"/>
      <c r="H104" s="190"/>
      <c r="I104" s="207"/>
      <c r="J104" s="208"/>
    </row>
    <row r="105" spans="1:14" x14ac:dyDescent="0.2">
      <c r="A105" s="206"/>
      <c r="B105" s="190" t="s">
        <v>387</v>
      </c>
      <c r="C105" s="190"/>
      <c r="D105" s="190"/>
      <c r="E105" s="246">
        <f>E99/365*12</f>
        <v>0</v>
      </c>
      <c r="F105" s="190"/>
      <c r="G105" s="190"/>
      <c r="H105" s="190" t="s">
        <v>388</v>
      </c>
      <c r="I105" s="479">
        <f>ROUNDUP(I101*E105,0)</f>
        <v>0</v>
      </c>
      <c r="J105" s="208"/>
    </row>
    <row r="106" spans="1:14" ht="4.5" customHeight="1" x14ac:dyDescent="0.2">
      <c r="A106" s="206"/>
      <c r="B106" s="190"/>
      <c r="C106" s="190"/>
      <c r="D106" s="190"/>
      <c r="E106" s="190"/>
      <c r="F106" s="190"/>
      <c r="G106" s="190"/>
      <c r="H106" s="190"/>
      <c r="I106" s="207"/>
      <c r="J106" s="208"/>
    </row>
    <row r="107" spans="1:14" x14ac:dyDescent="0.2">
      <c r="A107" s="206"/>
      <c r="B107" s="190"/>
      <c r="C107" s="190"/>
      <c r="D107" s="190"/>
      <c r="E107" s="190"/>
      <c r="F107" s="190"/>
      <c r="G107" s="190"/>
      <c r="H107" s="190"/>
      <c r="I107" s="220"/>
      <c r="J107" s="208"/>
    </row>
    <row r="108" spans="1:14" ht="14.25" x14ac:dyDescent="0.2">
      <c r="A108" s="200"/>
      <c r="B108" s="201" t="s">
        <v>402</v>
      </c>
      <c r="C108" s="201"/>
      <c r="D108" s="201"/>
      <c r="E108" s="201"/>
      <c r="F108" s="201"/>
      <c r="G108" s="201"/>
      <c r="H108" s="201"/>
      <c r="I108" s="487">
        <f>I103*I105</f>
        <v>0</v>
      </c>
      <c r="J108" s="205"/>
      <c r="M108" s="249">
        <f>IF(I65+I89&gt;0,0,I103*I105)</f>
        <v>0</v>
      </c>
    </row>
    <row r="109" spans="1:14" ht="4.5" customHeight="1" x14ac:dyDescent="0.2">
      <c r="A109" s="206"/>
      <c r="B109" s="190"/>
      <c r="C109" s="190"/>
      <c r="D109" s="190"/>
      <c r="E109" s="190"/>
      <c r="F109" s="190"/>
      <c r="G109" s="190"/>
      <c r="H109" s="190"/>
      <c r="I109" s="207"/>
      <c r="J109" s="208"/>
    </row>
    <row r="110" spans="1:14" ht="11.25" customHeight="1" x14ac:dyDescent="0.2">
      <c r="A110" s="206"/>
      <c r="B110" s="228" t="s">
        <v>414</v>
      </c>
      <c r="C110" s="561"/>
      <c r="D110" s="190"/>
      <c r="E110" s="226" t="s">
        <v>399</v>
      </c>
      <c r="F110" s="560"/>
      <c r="G110" s="190"/>
      <c r="H110" s="190"/>
      <c r="I110" s="490">
        <f>C110*F110</f>
        <v>0</v>
      </c>
      <c r="J110" s="208"/>
    </row>
    <row r="111" spans="1:14" ht="11.25" customHeight="1" x14ac:dyDescent="0.2">
      <c r="A111" s="206"/>
      <c r="B111" s="231" t="s">
        <v>404</v>
      </c>
      <c r="C111" s="227"/>
      <c r="D111" s="190"/>
      <c r="E111" s="226"/>
      <c r="F111" s="229"/>
      <c r="G111" s="190"/>
      <c r="H111" s="190"/>
      <c r="I111" s="230"/>
      <c r="J111" s="208"/>
      <c r="N111" s="250"/>
    </row>
    <row r="112" spans="1:14" s="543" customFormat="1" ht="12" thickBot="1" x14ac:dyDescent="0.25">
      <c r="A112" s="538"/>
      <c r="B112" s="539"/>
      <c r="C112" s="540"/>
      <c r="D112" s="540"/>
      <c r="E112" s="540"/>
      <c r="F112" s="540"/>
      <c r="G112" s="540"/>
      <c r="H112" s="540"/>
      <c r="I112" s="541"/>
      <c r="J112" s="542"/>
    </row>
    <row r="113" spans="1:19" s="543" customFormat="1" hidden="1" x14ac:dyDescent="0.2">
      <c r="A113" s="544"/>
      <c r="B113" s="246"/>
      <c r="C113" s="246"/>
      <c r="D113" s="246"/>
      <c r="E113" s="372" t="s">
        <v>412</v>
      </c>
      <c r="F113" s="246" t="s">
        <v>413</v>
      </c>
      <c r="G113" s="246"/>
      <c r="H113" s="246"/>
      <c r="I113" s="370"/>
      <c r="J113" s="545"/>
      <c r="K113" s="249"/>
      <c r="L113" s="249"/>
      <c r="M113" s="249"/>
      <c r="N113" s="249"/>
      <c r="O113" s="249"/>
      <c r="P113" s="249"/>
      <c r="Q113" s="249"/>
      <c r="R113" s="249"/>
      <c r="S113" s="249"/>
    </row>
    <row r="114" spans="1:19" s="543" customFormat="1" hidden="1" x14ac:dyDescent="0.2">
      <c r="A114" s="544"/>
      <c r="B114" s="246"/>
      <c r="C114" s="246"/>
      <c r="D114" s="246"/>
      <c r="E114" s="492">
        <f>I101*12</f>
        <v>0</v>
      </c>
      <c r="F114" s="493">
        <f>I75*12</f>
        <v>0</v>
      </c>
      <c r="G114" s="246"/>
      <c r="H114" s="246"/>
      <c r="I114" s="370"/>
      <c r="J114" s="545"/>
      <c r="K114" s="249"/>
      <c r="L114" s="249"/>
      <c r="M114" s="249"/>
      <c r="N114" s="249"/>
      <c r="O114" s="249"/>
      <c r="P114" s="249"/>
      <c r="Q114" s="249"/>
      <c r="R114" s="249"/>
      <c r="S114" s="249"/>
    </row>
    <row r="115" spans="1:19" s="543" customFormat="1" hidden="1" x14ac:dyDescent="0.2">
      <c r="A115" s="544"/>
      <c r="B115" s="246"/>
      <c r="C115" s="246"/>
      <c r="D115" s="246"/>
      <c r="E115" s="492">
        <f>365.25/7</f>
        <v>52.178571428571431</v>
      </c>
      <c r="F115" s="492">
        <f>365.25/7</f>
        <v>52.178571428571431</v>
      </c>
      <c r="G115" s="246"/>
      <c r="H115" s="246"/>
      <c r="I115" s="370"/>
      <c r="J115" s="545"/>
      <c r="K115" s="249"/>
      <c r="L115" s="249"/>
      <c r="M115" s="249"/>
      <c r="N115" s="249"/>
      <c r="O115" s="249"/>
      <c r="P115" s="249"/>
      <c r="Q115" s="249"/>
      <c r="R115" s="249"/>
      <c r="S115" s="249"/>
    </row>
    <row r="116" spans="1:19" s="543" customFormat="1" hidden="1" x14ac:dyDescent="0.2">
      <c r="A116" s="544"/>
      <c r="B116" s="246"/>
      <c r="C116" s="246"/>
      <c r="D116" s="246"/>
      <c r="E116" s="492">
        <f>E114/E115</f>
        <v>0</v>
      </c>
      <c r="F116" s="492">
        <f>F114/F115</f>
        <v>0</v>
      </c>
      <c r="G116" s="246"/>
      <c r="H116" s="246"/>
      <c r="I116" s="370"/>
      <c r="J116" s="545"/>
      <c r="K116" s="249"/>
      <c r="L116" s="249"/>
      <c r="M116" s="249"/>
      <c r="N116" s="249"/>
      <c r="O116" s="249"/>
      <c r="P116" s="249"/>
      <c r="Q116" s="249"/>
      <c r="R116" s="249"/>
      <c r="S116" s="249"/>
    </row>
    <row r="117" spans="1:19" s="543" customFormat="1" x14ac:dyDescent="0.2">
      <c r="A117" s="544"/>
      <c r="B117" s="246"/>
      <c r="C117" s="246"/>
      <c r="D117" s="246"/>
      <c r="E117" s="494">
        <f>E116/40</f>
        <v>0</v>
      </c>
      <c r="F117" s="494">
        <f>F116/40</f>
        <v>0</v>
      </c>
      <c r="G117" s="246"/>
      <c r="H117" s="246"/>
      <c r="I117" s="370"/>
      <c r="J117" s="545"/>
      <c r="K117" s="249"/>
      <c r="L117" s="249"/>
      <c r="M117" s="249"/>
      <c r="N117" s="249"/>
      <c r="O117" s="249"/>
      <c r="P117" s="249"/>
      <c r="Q117" s="249"/>
      <c r="R117" s="249"/>
      <c r="S117" s="249"/>
    </row>
    <row r="118" spans="1:19" ht="14.25" x14ac:dyDescent="0.2">
      <c r="A118" s="206"/>
      <c r="B118" s="240" t="s">
        <v>403</v>
      </c>
      <c r="C118" s="190"/>
      <c r="D118" s="190"/>
      <c r="E118" s="372"/>
      <c r="F118" s="190"/>
      <c r="G118" s="190"/>
      <c r="H118" s="190"/>
      <c r="I118" s="190"/>
      <c r="J118" s="208"/>
    </row>
    <row r="119" spans="1:19" ht="15" thickBot="1" x14ac:dyDescent="0.25">
      <c r="A119" s="221"/>
      <c r="B119" s="241" t="s">
        <v>418</v>
      </c>
      <c r="C119" s="443"/>
      <c r="D119" s="443"/>
      <c r="E119" s="443"/>
      <c r="F119" s="443"/>
      <c r="G119" s="443"/>
      <c r="H119" s="443"/>
      <c r="I119" s="495"/>
      <c r="J119" s="222"/>
    </row>
    <row r="120" spans="1:19" x14ac:dyDescent="0.2">
      <c r="E120" s="189"/>
    </row>
    <row r="121" spans="1:19" x14ac:dyDescent="0.2">
      <c r="E121" s="189"/>
    </row>
    <row r="122" spans="1:19" x14ac:dyDescent="0.2">
      <c r="E122" s="189"/>
    </row>
  </sheetData>
  <sheetProtection algorithmName="SHA-512" hashValue="2ZtL+OrR8xpPKzwUpKepYyvmfdOOO6Y1McCVADAaUDJN8h8Ran1pMet8dpxcGt/v+fOSGBWpyQ6V+gfPqOHzmA==" saltValue="zfx4DvUTK10iRQOsZsLZug==" spinCount="100000" sheet="1" selectLockedCells="1"/>
  <customSheetViews>
    <customSheetView guid="{64EDB8CB-9FAE-442C-BA10-2255566A9D15}" showPageBreaks="1" printArea="1" hiddenRows="1" hiddenColumns="1" topLeftCell="A46">
      <selection activeCell="L46" sqref="L1:M1048576"/>
      <pageMargins left="0.78740157480314965" right="0.39370078740157483" top="0.39370078740157483" bottom="0.74803149606299213" header="0.31496062992125984" footer="0.31496062992125984"/>
      <pageSetup paperSize="9" scale="66" orientation="portrait" horizontalDpi="0" verticalDpi="0" r:id="rId1"/>
      <headerFooter>
        <oddFooter>&amp;L&amp;8Antrag auf Förderung 
Landkreis Altenburger Land&amp;C&amp;8&amp;A&amp;R&amp;8Datum der Antragstellung &amp;D</oddFooter>
      </headerFooter>
    </customSheetView>
    <customSheetView guid="{CB0F96DD-44E5-44A4-860F-548ECBB436AE}" showPageBreaks="1" printArea="1" topLeftCell="A46">
      <selection activeCell="L46" sqref="L1:M1048576"/>
      <pageMargins left="0.78740157480314965" right="0.39370078740157483" top="0.39370078740157483" bottom="0.74803149606299213" header="0.31496062992125984" footer="0.31496062992125984"/>
      <pageSetup paperSize="9" scale="66" orientation="portrait" horizontalDpi="0" verticalDpi="0" r:id="rId2"/>
      <headerFooter>
        <oddFooter>&amp;L&amp;8Antrag auf Förderung 
Landkreis Altenburger Land&amp;C&amp;8&amp;A&amp;R&amp;8Datum der Antragstellung &amp;D</oddFooter>
      </headerFooter>
    </customSheetView>
  </customSheetViews>
  <mergeCells count="17">
    <mergeCell ref="O56:R56"/>
    <mergeCell ref="O46:R46"/>
    <mergeCell ref="O49:R49"/>
    <mergeCell ref="O51:R51"/>
    <mergeCell ref="O53:R53"/>
    <mergeCell ref="O55:R55"/>
    <mergeCell ref="E87:F87"/>
    <mergeCell ref="C97:D97"/>
    <mergeCell ref="H2:I2"/>
    <mergeCell ref="C18:D18"/>
    <mergeCell ref="B45:G46"/>
    <mergeCell ref="E63:F63"/>
    <mergeCell ref="C71:D71"/>
    <mergeCell ref="E6:I6"/>
    <mergeCell ref="E8:I8"/>
    <mergeCell ref="E10:I10"/>
    <mergeCell ref="B24:F24"/>
  </mergeCells>
  <dataValidations count="2">
    <dataValidation type="list" allowBlank="1" showInputMessage="1" showErrorMessage="1" sqref="C18 C97 C71">
      <formula1>$L$73:$L$75</formula1>
    </dataValidation>
    <dataValidation type="list" allowBlank="1" showInputMessage="1" showErrorMessage="1" sqref="H61 H85">
      <formula1>$M$61:$M$63</formula1>
    </dataValidation>
  </dataValidations>
  <pageMargins left="0.78740157480314965" right="0.62992125984251968" top="0.39370078740157483" bottom="0.39370078740157483" header="0.31496062992125984" footer="0.11811023622047244"/>
  <pageSetup paperSize="9" scale="69" orientation="portrait" horizontalDpi="0" verticalDpi="0" r:id="rId3"/>
  <headerFooter>
    <oddFooter>&amp;L&amp;8Antrag auf Förderung 
Landkreis Altenburger Land&amp;C&amp;8&amp;A&amp;R&amp;8Datum der Antragstellung &amp;D</oddFooter>
  </headerFooter>
  <legacyDrawing r:id="rId4"/>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5">
    <pageSetUpPr autoPageBreaks="0" fitToPage="1"/>
  </sheetPr>
  <dimension ref="A1:Z122"/>
  <sheetViews>
    <sheetView showGridLines="0" showRowColHeaders="0" zoomScaleNormal="100" workbookViewId="0">
      <selection activeCell="E6" sqref="E6:I6"/>
    </sheetView>
  </sheetViews>
  <sheetFormatPr baseColWidth="10" defaultColWidth="11.42578125" defaultRowHeight="11.25" x14ac:dyDescent="0.2"/>
  <cols>
    <col min="1" max="1" width="1.28515625" style="189" customWidth="1"/>
    <col min="2" max="2" width="27.28515625" style="189" customWidth="1"/>
    <col min="3" max="3" width="11.42578125" style="189" customWidth="1"/>
    <col min="4" max="4" width="2.140625" style="189" customWidth="1"/>
    <col min="5" max="5" width="12.7109375" style="193" customWidth="1"/>
    <col min="6" max="6" width="11.42578125" style="189" customWidth="1"/>
    <col min="7" max="7" width="2.140625" style="189" customWidth="1"/>
    <col min="8" max="8" width="16.85546875" style="189" customWidth="1"/>
    <col min="9" max="9" width="12.42578125" style="225" customWidth="1"/>
    <col min="10" max="10" width="1.28515625" style="189" customWidth="1"/>
    <col min="11" max="11" width="11.28515625" style="189" hidden="1" customWidth="1"/>
    <col min="12" max="12" width="14.28515625" style="189" hidden="1" customWidth="1"/>
    <col min="13" max="13" width="12" style="249" customWidth="1"/>
    <col min="14" max="14" width="11.42578125" style="249"/>
    <col min="15" max="21" width="11.42578125" style="189"/>
    <col min="22" max="22" width="11.42578125" style="189" customWidth="1"/>
    <col min="23" max="16384" width="11.42578125" style="189"/>
  </cols>
  <sheetData>
    <row r="1" spans="1:14" s="191" customFormat="1" ht="18" customHeight="1" x14ac:dyDescent="0.2">
      <c r="B1" s="191" t="s">
        <v>58</v>
      </c>
      <c r="E1" s="562"/>
      <c r="I1" s="192" t="str">
        <f ca="1">MID(CELL("Dateiname",$A$1),FIND("]",CELL("Dateiname",$A$1))+1,31)</f>
        <v>A1-P8</v>
      </c>
      <c r="M1" s="369"/>
      <c r="N1" s="369"/>
    </row>
    <row r="2" spans="1:14" ht="15.75" thickBot="1" x14ac:dyDescent="0.3">
      <c r="F2" s="194"/>
      <c r="G2" s="195" t="s">
        <v>85</v>
      </c>
      <c r="H2" s="772" t="str">
        <f>IF('Seite 1'!G17="","",'Seite 1'!G17)</f>
        <v/>
      </c>
      <c r="I2" s="773"/>
    </row>
    <row r="3" spans="1:14" ht="4.5" customHeight="1" x14ac:dyDescent="0.2">
      <c r="A3" s="196"/>
      <c r="B3" s="197"/>
      <c r="C3" s="197"/>
      <c r="D3" s="197"/>
      <c r="E3" s="197"/>
      <c r="F3" s="197"/>
      <c r="G3" s="197"/>
      <c r="H3" s="197"/>
      <c r="I3" s="198"/>
      <c r="J3" s="199"/>
    </row>
    <row r="4" spans="1:14" ht="12" x14ac:dyDescent="0.2">
      <c r="A4" s="200"/>
      <c r="B4" s="201" t="s">
        <v>22</v>
      </c>
      <c r="C4" s="202"/>
      <c r="D4" s="203"/>
      <c r="E4" s="202"/>
      <c r="F4" s="202"/>
      <c r="G4" s="202"/>
      <c r="H4" s="202"/>
      <c r="I4" s="204"/>
      <c r="J4" s="205"/>
    </row>
    <row r="5" spans="1:14" ht="4.5" customHeight="1" x14ac:dyDescent="0.2">
      <c r="A5" s="206"/>
      <c r="B5" s="190"/>
      <c r="C5" s="190"/>
      <c r="D5" s="190"/>
      <c r="E5" s="190"/>
      <c r="F5" s="190"/>
      <c r="G5" s="190"/>
      <c r="H5" s="190"/>
      <c r="I5" s="207"/>
      <c r="J5" s="208"/>
    </row>
    <row r="6" spans="1:14" ht="11.25" customHeight="1" x14ac:dyDescent="0.25">
      <c r="A6" s="206"/>
      <c r="B6" s="190" t="s">
        <v>23</v>
      </c>
      <c r="C6" s="190"/>
      <c r="D6" s="190"/>
      <c r="E6" s="776"/>
      <c r="F6" s="777"/>
      <c r="G6" s="777"/>
      <c r="H6" s="777"/>
      <c r="I6" s="770"/>
      <c r="J6" s="208"/>
    </row>
    <row r="7" spans="1:14" ht="4.5" customHeight="1" x14ac:dyDescent="0.2">
      <c r="A7" s="206"/>
      <c r="B7" s="190"/>
      <c r="C7" s="190"/>
      <c r="D7" s="190"/>
      <c r="E7" s="190"/>
      <c r="F7" s="190"/>
      <c r="G7" s="190"/>
      <c r="H7" s="190"/>
      <c r="I7" s="207"/>
      <c r="J7" s="208"/>
    </row>
    <row r="8" spans="1:14" ht="11.25" customHeight="1" x14ac:dyDescent="0.25">
      <c r="A8" s="206"/>
      <c r="B8" s="190" t="s">
        <v>24</v>
      </c>
      <c r="C8" s="190"/>
      <c r="D8" s="190"/>
      <c r="E8" s="776"/>
      <c r="F8" s="777"/>
      <c r="G8" s="777"/>
      <c r="H8" s="777"/>
      <c r="I8" s="770"/>
      <c r="J8" s="208"/>
    </row>
    <row r="9" spans="1:14" ht="4.5" customHeight="1" x14ac:dyDescent="0.2">
      <c r="A9" s="206"/>
      <c r="B9" s="190"/>
      <c r="C9" s="190"/>
      <c r="D9" s="190"/>
      <c r="E9" s="190"/>
      <c r="F9" s="190"/>
      <c r="G9" s="190"/>
      <c r="H9" s="190"/>
      <c r="I9" s="207"/>
      <c r="J9" s="208"/>
    </row>
    <row r="10" spans="1:14" ht="11.25" customHeight="1" x14ac:dyDescent="0.25">
      <c r="A10" s="206"/>
      <c r="B10" s="190" t="s">
        <v>25</v>
      </c>
      <c r="C10" s="190"/>
      <c r="D10" s="190"/>
      <c r="E10" s="776"/>
      <c r="F10" s="777"/>
      <c r="G10" s="777"/>
      <c r="H10" s="777"/>
      <c r="I10" s="770"/>
      <c r="J10" s="208"/>
    </row>
    <row r="11" spans="1:14" ht="4.5" customHeight="1" x14ac:dyDescent="0.2">
      <c r="A11" s="206"/>
      <c r="B11" s="190"/>
      <c r="C11" s="190"/>
      <c r="D11" s="190"/>
      <c r="E11" s="190"/>
      <c r="F11" s="190"/>
      <c r="G11" s="190"/>
      <c r="H11" s="190"/>
      <c r="I11" s="207"/>
      <c r="J11" s="208"/>
    </row>
    <row r="12" spans="1:14" x14ac:dyDescent="0.2">
      <c r="A12" s="206"/>
      <c r="B12" s="190" t="s">
        <v>26</v>
      </c>
      <c r="C12" s="190"/>
      <c r="D12" s="190"/>
      <c r="E12" s="190"/>
      <c r="F12" s="190"/>
      <c r="G12" s="190"/>
      <c r="H12" s="190"/>
      <c r="I12" s="551"/>
      <c r="J12" s="208"/>
    </row>
    <row r="13" spans="1:14" ht="4.5" customHeight="1" thickBot="1" x14ac:dyDescent="0.25">
      <c r="A13" s="206"/>
      <c r="B13" s="190"/>
      <c r="C13" s="190"/>
      <c r="D13" s="190"/>
      <c r="E13" s="190"/>
      <c r="F13" s="190"/>
      <c r="G13" s="190"/>
      <c r="H13" s="190"/>
      <c r="I13" s="457"/>
      <c r="J13" s="208"/>
    </row>
    <row r="14" spans="1:14" ht="12" customHeight="1" x14ac:dyDescent="0.2">
      <c r="A14" s="196"/>
      <c r="B14" s="458" t="s">
        <v>382</v>
      </c>
      <c r="C14" s="197"/>
      <c r="D14" s="197"/>
      <c r="E14" s="197"/>
      <c r="F14" s="197"/>
      <c r="G14" s="197"/>
      <c r="H14" s="197"/>
      <c r="I14" s="198"/>
      <c r="J14" s="199"/>
    </row>
    <row r="15" spans="1:14" ht="4.5" customHeight="1" x14ac:dyDescent="0.2">
      <c r="A15" s="206"/>
      <c r="B15" s="190"/>
      <c r="C15" s="190"/>
      <c r="D15" s="190"/>
      <c r="E15" s="190"/>
      <c r="F15" s="190"/>
      <c r="G15" s="190"/>
      <c r="H15" s="190"/>
      <c r="I15" s="207"/>
      <c r="J15" s="208"/>
    </row>
    <row r="16" spans="1:14" x14ac:dyDescent="0.2">
      <c r="A16" s="206"/>
      <c r="B16" s="190" t="s">
        <v>27</v>
      </c>
      <c r="C16" s="190"/>
      <c r="D16" s="190"/>
      <c r="E16" s="190"/>
      <c r="F16" s="190"/>
      <c r="G16" s="190"/>
      <c r="H16" s="190"/>
      <c r="I16" s="551"/>
      <c r="J16" s="208"/>
    </row>
    <row r="17" spans="1:22" ht="4.5" customHeight="1" x14ac:dyDescent="0.2">
      <c r="A17" s="206"/>
      <c r="B17" s="190"/>
      <c r="C17" s="190"/>
      <c r="D17" s="190"/>
      <c r="E17" s="190"/>
      <c r="F17" s="190"/>
      <c r="G17" s="190"/>
      <c r="H17" s="190"/>
      <c r="I17" s="207"/>
      <c r="J17" s="208"/>
    </row>
    <row r="18" spans="1:22" ht="11.25" customHeight="1" x14ac:dyDescent="0.25">
      <c r="A18" s="206"/>
      <c r="B18" s="190" t="s">
        <v>28</v>
      </c>
      <c r="C18" s="769" t="s">
        <v>181</v>
      </c>
      <c r="D18" s="770"/>
      <c r="E18" s="218" t="s">
        <v>408</v>
      </c>
      <c r="F18" s="554"/>
      <c r="G18" s="190"/>
      <c r="H18" s="190" t="s">
        <v>38</v>
      </c>
      <c r="I18" s="551"/>
      <c r="J18" s="208"/>
    </row>
    <row r="19" spans="1:22" ht="4.5" customHeight="1" x14ac:dyDescent="0.2">
      <c r="A19" s="206"/>
      <c r="B19" s="190"/>
      <c r="C19" s="190"/>
      <c r="D19" s="190"/>
      <c r="E19" s="190"/>
      <c r="F19" s="190"/>
      <c r="G19" s="190"/>
      <c r="H19" s="190"/>
      <c r="I19" s="207"/>
      <c r="J19" s="208"/>
    </row>
    <row r="20" spans="1:22" x14ac:dyDescent="0.2">
      <c r="A20" s="206"/>
      <c r="B20" s="190" t="s">
        <v>31</v>
      </c>
      <c r="C20" s="190"/>
      <c r="D20" s="190"/>
      <c r="E20" s="190"/>
      <c r="F20" s="553"/>
      <c r="G20" s="190"/>
      <c r="H20" s="190" t="s">
        <v>32</v>
      </c>
      <c r="I20" s="551"/>
      <c r="J20" s="208"/>
    </row>
    <row r="21" spans="1:22" ht="4.5" customHeight="1" x14ac:dyDescent="0.2">
      <c r="A21" s="206"/>
      <c r="B21" s="190"/>
      <c r="C21" s="190"/>
      <c r="D21" s="190"/>
      <c r="E21" s="190"/>
      <c r="F21" s="190"/>
      <c r="G21" s="190"/>
      <c r="H21" s="190"/>
      <c r="I21" s="207"/>
      <c r="J21" s="208"/>
    </row>
    <row r="22" spans="1:22" ht="12.75" x14ac:dyDescent="0.2">
      <c r="A22" s="206"/>
      <c r="B22" s="190" t="s">
        <v>442</v>
      </c>
      <c r="C22" s="190"/>
      <c r="D22" s="190"/>
      <c r="E22" s="190"/>
      <c r="F22" s="190"/>
      <c r="G22" s="190"/>
      <c r="H22" s="190" t="s">
        <v>33</v>
      </c>
      <c r="I22" s="552">
        <v>39</v>
      </c>
      <c r="J22" s="208"/>
      <c r="O22" s="191" t="s">
        <v>529</v>
      </c>
    </row>
    <row r="23" spans="1:22" ht="4.5" customHeight="1" x14ac:dyDescent="0.2">
      <c r="A23" s="206"/>
      <c r="B23" s="190"/>
      <c r="C23" s="190"/>
      <c r="D23" s="190"/>
      <c r="E23" s="190"/>
      <c r="F23" s="190"/>
      <c r="G23" s="190"/>
      <c r="H23" s="190"/>
      <c r="I23" s="207"/>
      <c r="J23" s="208"/>
    </row>
    <row r="24" spans="1:22" ht="35.25" customHeight="1" x14ac:dyDescent="0.25">
      <c r="A24" s="206"/>
      <c r="B24" s="778" t="s">
        <v>530</v>
      </c>
      <c r="C24" s="779"/>
      <c r="D24" s="779"/>
      <c r="E24" s="779"/>
      <c r="F24" s="779"/>
      <c r="G24" s="190"/>
      <c r="H24" s="218" t="s">
        <v>388</v>
      </c>
      <c r="I24" s="479" t="str">
        <f>IF(U41&gt;0,U64,"")</f>
        <v/>
      </c>
      <c r="J24" s="208"/>
      <c r="O24" s="414"/>
      <c r="P24" s="426" t="s">
        <v>510</v>
      </c>
      <c r="Q24" s="426"/>
      <c r="R24" s="426"/>
      <c r="S24" s="426"/>
      <c r="T24" s="426"/>
      <c r="U24" s="426">
        <v>2088</v>
      </c>
      <c r="V24" s="426" t="s">
        <v>511</v>
      </c>
    </row>
    <row r="25" spans="1:22" ht="4.5" customHeight="1" x14ac:dyDescent="0.2">
      <c r="A25" s="206"/>
      <c r="B25" s="190"/>
      <c r="C25" s="190"/>
      <c r="D25" s="190"/>
      <c r="E25" s="190"/>
      <c r="F25" s="190"/>
      <c r="G25" s="190"/>
      <c r="H25" s="190"/>
      <c r="I25" s="207"/>
      <c r="J25" s="208"/>
    </row>
    <row r="26" spans="1:22" ht="12.75" x14ac:dyDescent="0.2">
      <c r="A26" s="206"/>
      <c r="B26" s="190" t="s">
        <v>29</v>
      </c>
      <c r="C26" s="190"/>
      <c r="D26" s="190"/>
      <c r="E26" s="190"/>
      <c r="F26" s="190"/>
      <c r="G26" s="190"/>
      <c r="H26" s="190" t="s">
        <v>33</v>
      </c>
      <c r="I26" s="552"/>
      <c r="J26" s="208"/>
      <c r="O26" s="429" t="s">
        <v>512</v>
      </c>
    </row>
    <row r="27" spans="1:22" ht="4.5" customHeight="1" x14ac:dyDescent="0.2">
      <c r="A27" s="206"/>
      <c r="B27" s="190"/>
      <c r="C27" s="190"/>
      <c r="D27" s="190"/>
      <c r="E27" s="190"/>
      <c r="F27" s="190"/>
      <c r="G27" s="190"/>
      <c r="H27" s="190"/>
      <c r="I27" s="207"/>
      <c r="J27" s="208"/>
    </row>
    <row r="28" spans="1:22" ht="12.75" x14ac:dyDescent="0.2">
      <c r="A28" s="206"/>
      <c r="B28" s="190" t="s">
        <v>30</v>
      </c>
      <c r="C28" s="190"/>
      <c r="D28" s="190"/>
      <c r="E28" s="190"/>
      <c r="F28" s="190"/>
      <c r="G28" s="190"/>
      <c r="H28" s="190" t="s">
        <v>33</v>
      </c>
      <c r="I28" s="552"/>
      <c r="J28" s="208"/>
      <c r="O28" s="399" t="s">
        <v>513</v>
      </c>
    </row>
    <row r="29" spans="1:22" ht="4.5" customHeight="1" x14ac:dyDescent="0.2">
      <c r="A29" s="206"/>
      <c r="B29" s="190"/>
      <c r="C29" s="190"/>
      <c r="D29" s="190"/>
      <c r="E29" s="190"/>
      <c r="F29" s="190"/>
      <c r="G29" s="190"/>
      <c r="H29" s="190"/>
      <c r="I29" s="207"/>
      <c r="J29" s="208"/>
    </row>
    <row r="30" spans="1:22" ht="11.25" customHeight="1" x14ac:dyDescent="0.2">
      <c r="A30" s="206"/>
      <c r="B30" s="190" t="s">
        <v>56</v>
      </c>
      <c r="C30" s="190"/>
      <c r="D30" s="190"/>
      <c r="E30" s="190"/>
      <c r="F30" s="190"/>
      <c r="G30" s="190"/>
      <c r="H30" s="190"/>
      <c r="I30" s="559">
        <v>0</v>
      </c>
      <c r="J30" s="208"/>
      <c r="O30" s="563"/>
      <c r="P30" s="409" t="s">
        <v>514</v>
      </c>
      <c r="Q30" s="409"/>
      <c r="R30" s="424"/>
      <c r="S30" s="412">
        <f>O30*8</f>
        <v>0</v>
      </c>
      <c r="T30" s="424" t="s">
        <v>511</v>
      </c>
    </row>
    <row r="31" spans="1:22" ht="4.5" customHeight="1" x14ac:dyDescent="0.2">
      <c r="A31" s="206"/>
      <c r="B31" s="190"/>
      <c r="C31" s="190"/>
      <c r="D31" s="190"/>
      <c r="E31" s="190"/>
      <c r="F31" s="190"/>
      <c r="G31" s="190"/>
      <c r="H31" s="190"/>
      <c r="I31" s="207"/>
      <c r="J31" s="208"/>
    </row>
    <row r="32" spans="1:22" ht="11.25" customHeight="1" x14ac:dyDescent="0.2">
      <c r="A32" s="206"/>
      <c r="B32" s="212" t="s">
        <v>57</v>
      </c>
      <c r="C32" s="190"/>
      <c r="D32" s="190"/>
      <c r="E32" s="190"/>
      <c r="F32" s="190"/>
      <c r="G32" s="190"/>
      <c r="H32" s="190"/>
      <c r="I32" s="559">
        <v>0</v>
      </c>
      <c r="J32" s="208"/>
      <c r="O32" s="563"/>
      <c r="P32" s="409" t="s">
        <v>515</v>
      </c>
      <c r="Q32" s="409"/>
      <c r="R32" s="424"/>
      <c r="S32" s="412">
        <f>O32*8</f>
        <v>0</v>
      </c>
      <c r="T32" s="424" t="s">
        <v>511</v>
      </c>
    </row>
    <row r="33" spans="1:26" ht="4.5" customHeight="1" x14ac:dyDescent="0.2">
      <c r="A33" s="206"/>
      <c r="B33" s="212"/>
      <c r="C33" s="190"/>
      <c r="D33" s="190"/>
      <c r="E33" s="190"/>
      <c r="F33" s="190"/>
      <c r="G33" s="190"/>
      <c r="H33" s="190"/>
      <c r="I33" s="436"/>
      <c r="J33" s="208"/>
      <c r="O33" s="461"/>
      <c r="P33" s="437"/>
      <c r="Q33" s="437"/>
      <c r="R33" s="437"/>
      <c r="S33" s="437"/>
      <c r="T33" s="437"/>
    </row>
    <row r="34" spans="1:26" ht="12.75" x14ac:dyDescent="0.2">
      <c r="A34" s="206"/>
      <c r="B34" s="190"/>
      <c r="C34" s="190"/>
      <c r="D34" s="190"/>
      <c r="E34" s="190"/>
      <c r="F34" s="190"/>
      <c r="G34" s="190"/>
      <c r="H34" s="190"/>
      <c r="I34" s="190"/>
      <c r="J34" s="208"/>
      <c r="O34" s="563"/>
      <c r="P34" s="409" t="s">
        <v>516</v>
      </c>
      <c r="Q34" s="409"/>
      <c r="R34" s="424"/>
      <c r="S34" s="412">
        <f>O34*8</f>
        <v>0</v>
      </c>
      <c r="T34" s="424" t="s">
        <v>511</v>
      </c>
    </row>
    <row r="35" spans="1:26" ht="4.5" customHeight="1" x14ac:dyDescent="0.2">
      <c r="A35" s="214"/>
      <c r="B35" s="215"/>
      <c r="C35" s="215"/>
      <c r="D35" s="215"/>
      <c r="E35" s="215"/>
      <c r="F35" s="215"/>
      <c r="G35" s="215"/>
      <c r="H35" s="215"/>
      <c r="I35" s="216"/>
      <c r="J35" s="217"/>
    </row>
    <row r="36" spans="1:26" ht="12.75" x14ac:dyDescent="0.2">
      <c r="A36" s="200"/>
      <c r="B36" s="201" t="s">
        <v>34</v>
      </c>
      <c r="C36" s="202"/>
      <c r="D36" s="202"/>
      <c r="E36" s="211"/>
      <c r="F36" s="202"/>
      <c r="G36" s="202"/>
      <c r="H36" s="202"/>
      <c r="I36" s="204"/>
      <c r="J36" s="205"/>
      <c r="O36" s="563"/>
      <c r="P36" s="409" t="s">
        <v>517</v>
      </c>
      <c r="Q36" s="409"/>
      <c r="R36" s="424"/>
      <c r="S36" s="412">
        <f>O36*8</f>
        <v>0</v>
      </c>
      <c r="T36" s="424" t="s">
        <v>511</v>
      </c>
    </row>
    <row r="37" spans="1:26" ht="4.5" customHeight="1" x14ac:dyDescent="0.2">
      <c r="A37" s="206"/>
      <c r="B37" s="190"/>
      <c r="C37" s="190"/>
      <c r="D37" s="190"/>
      <c r="E37" s="190"/>
      <c r="F37" s="190"/>
      <c r="G37" s="190"/>
      <c r="H37" s="190"/>
      <c r="I37" s="207"/>
      <c r="J37" s="208"/>
    </row>
    <row r="38" spans="1:26" ht="12.75" x14ac:dyDescent="0.2">
      <c r="A38" s="206"/>
      <c r="B38" s="212" t="s">
        <v>39</v>
      </c>
      <c r="C38" s="554" t="s">
        <v>37</v>
      </c>
      <c r="D38" s="190"/>
      <c r="E38" s="218" t="s">
        <v>35</v>
      </c>
      <c r="F38" s="554"/>
      <c r="G38" s="190"/>
      <c r="H38" s="218" t="s">
        <v>36</v>
      </c>
      <c r="I38" s="554"/>
      <c r="J38" s="208"/>
      <c r="O38" s="563"/>
      <c r="P38" s="409" t="s">
        <v>518</v>
      </c>
      <c r="Q38" s="409"/>
      <c r="R38" s="424"/>
      <c r="S38" s="412">
        <f>O38*8</f>
        <v>0</v>
      </c>
      <c r="T38" s="424" t="s">
        <v>511</v>
      </c>
    </row>
    <row r="39" spans="1:26" x14ac:dyDescent="0.2">
      <c r="A39" s="206"/>
      <c r="B39" s="190"/>
      <c r="C39" s="190"/>
      <c r="D39" s="190"/>
      <c r="E39" s="213"/>
      <c r="F39" s="190"/>
      <c r="G39" s="190"/>
      <c r="H39" s="190"/>
      <c r="I39" s="207"/>
      <c r="J39" s="208"/>
    </row>
    <row r="40" spans="1:26" ht="4.5" customHeight="1" x14ac:dyDescent="0.2">
      <c r="A40" s="206"/>
      <c r="B40" s="190"/>
      <c r="C40" s="190"/>
      <c r="D40" s="190"/>
      <c r="E40" s="190"/>
      <c r="F40" s="190"/>
      <c r="G40" s="190"/>
      <c r="H40" s="190"/>
      <c r="I40" s="207"/>
      <c r="J40" s="208"/>
    </row>
    <row r="41" spans="1:26" ht="12.75" x14ac:dyDescent="0.2">
      <c r="A41" s="200"/>
      <c r="B41" s="201" t="s">
        <v>40</v>
      </c>
      <c r="C41" s="202"/>
      <c r="D41" s="202"/>
      <c r="E41" s="211"/>
      <c r="F41" s="202"/>
      <c r="G41" s="202"/>
      <c r="H41" s="202"/>
      <c r="I41" s="204"/>
      <c r="J41" s="205"/>
      <c r="O41" s="414"/>
      <c r="P41" s="427" t="s">
        <v>519</v>
      </c>
      <c r="Q41" s="426"/>
      <c r="R41" s="426"/>
      <c r="S41" s="426"/>
      <c r="T41" s="413"/>
      <c r="U41" s="426">
        <f>SUM(S30,S32,S34,S36,S38)</f>
        <v>0</v>
      </c>
      <c r="V41" s="426" t="s">
        <v>511</v>
      </c>
    </row>
    <row r="42" spans="1:26" ht="4.5" customHeight="1" x14ac:dyDescent="0.2">
      <c r="A42" s="206"/>
      <c r="B42" s="190"/>
      <c r="C42" s="190"/>
      <c r="D42" s="190"/>
      <c r="E42" s="190"/>
      <c r="F42" s="190"/>
      <c r="G42" s="190"/>
      <c r="H42" s="190"/>
      <c r="I42" s="207"/>
      <c r="J42" s="208"/>
    </row>
    <row r="43" spans="1:26" x14ac:dyDescent="0.2">
      <c r="A43" s="206"/>
      <c r="B43" s="190"/>
      <c r="C43" s="190"/>
      <c r="D43" s="190"/>
      <c r="E43" s="213"/>
      <c r="F43" s="190"/>
      <c r="G43" s="190"/>
      <c r="H43" s="190" t="s">
        <v>42</v>
      </c>
      <c r="I43" s="207" t="s">
        <v>41</v>
      </c>
      <c r="J43" s="208"/>
    </row>
    <row r="44" spans="1:26" ht="12.75" x14ac:dyDescent="0.2">
      <c r="A44" s="206"/>
      <c r="B44" s="190" t="s">
        <v>400</v>
      </c>
      <c r="C44" s="190"/>
      <c r="D44" s="190"/>
      <c r="E44" s="213"/>
      <c r="F44" s="190"/>
      <c r="G44" s="190"/>
      <c r="H44" s="552"/>
      <c r="I44" s="555">
        <v>0</v>
      </c>
      <c r="J44" s="208"/>
      <c r="O44" s="429" t="s">
        <v>520</v>
      </c>
    </row>
    <row r="45" spans="1:26" ht="11.25" customHeight="1" x14ac:dyDescent="0.2">
      <c r="A45" s="206"/>
      <c r="B45" s="774" t="s">
        <v>43</v>
      </c>
      <c r="C45" s="774"/>
      <c r="D45" s="774"/>
      <c r="E45" s="774"/>
      <c r="F45" s="774"/>
      <c r="G45" s="775"/>
      <c r="H45" s="552"/>
      <c r="I45" s="555">
        <v>0</v>
      </c>
      <c r="J45" s="208"/>
      <c r="O45" s="189" t="s">
        <v>528</v>
      </c>
      <c r="S45" s="189" t="s">
        <v>521</v>
      </c>
      <c r="T45" s="417"/>
    </row>
    <row r="46" spans="1:26" ht="15" x14ac:dyDescent="0.25">
      <c r="A46" s="206"/>
      <c r="B46" s="774"/>
      <c r="C46" s="774"/>
      <c r="D46" s="774"/>
      <c r="E46" s="774"/>
      <c r="F46" s="774"/>
      <c r="G46" s="775"/>
      <c r="H46" s="552"/>
      <c r="I46" s="555">
        <v>0</v>
      </c>
      <c r="J46" s="208"/>
      <c r="O46" s="780"/>
      <c r="P46" s="777"/>
      <c r="Q46" s="777"/>
      <c r="R46" s="781"/>
      <c r="S46" s="564"/>
      <c r="T46" s="424" t="s">
        <v>522</v>
      </c>
      <c r="U46" s="418"/>
    </row>
    <row r="47" spans="1:26" ht="4.5" customHeight="1" x14ac:dyDescent="0.2">
      <c r="A47" s="206"/>
      <c r="B47" s="190"/>
      <c r="C47" s="190"/>
      <c r="D47" s="190"/>
      <c r="E47" s="190"/>
      <c r="F47" s="190"/>
      <c r="G47" s="190"/>
      <c r="H47" s="190"/>
      <c r="I47" s="207"/>
      <c r="J47" s="208"/>
    </row>
    <row r="48" spans="1:26" ht="12.75" customHeight="1" x14ac:dyDescent="0.2">
      <c r="A48" s="206"/>
      <c r="B48" s="190"/>
      <c r="C48" s="190"/>
      <c r="D48" s="190"/>
      <c r="E48" s="213"/>
      <c r="F48" s="190"/>
      <c r="G48" s="190"/>
      <c r="H48" s="190"/>
      <c r="I48" s="207"/>
      <c r="J48" s="208"/>
      <c r="U48" s="430"/>
      <c r="Z48" s="234"/>
    </row>
    <row r="49" spans="1:26" ht="15" customHeight="1" x14ac:dyDescent="0.25">
      <c r="A49" s="206"/>
      <c r="B49" s="190" t="s">
        <v>44</v>
      </c>
      <c r="C49" s="190" t="s">
        <v>45</v>
      </c>
      <c r="D49" s="190"/>
      <c r="E49" s="555">
        <v>0</v>
      </c>
      <c r="F49" s="190"/>
      <c r="G49" s="190"/>
      <c r="H49" s="190"/>
      <c r="I49" s="480">
        <f>(H44+H45+H46)*E49</f>
        <v>0</v>
      </c>
      <c r="J49" s="208"/>
      <c r="O49" s="780"/>
      <c r="P49" s="777"/>
      <c r="Q49" s="777"/>
      <c r="R49" s="781"/>
      <c r="S49" s="564"/>
      <c r="T49" s="424" t="s">
        <v>522</v>
      </c>
      <c r="U49" s="190"/>
    </row>
    <row r="50" spans="1:26" ht="4.5" customHeight="1" x14ac:dyDescent="0.2">
      <c r="A50" s="206"/>
      <c r="B50" s="190"/>
      <c r="C50" s="190"/>
      <c r="D50" s="190"/>
      <c r="E50" s="190"/>
      <c r="F50" s="190"/>
      <c r="G50" s="190"/>
      <c r="H50" s="190"/>
      <c r="I50" s="207"/>
      <c r="J50" s="208"/>
      <c r="U50" s="190"/>
    </row>
    <row r="51" spans="1:26" ht="15" x14ac:dyDescent="0.25">
      <c r="A51" s="206"/>
      <c r="B51" s="190" t="s">
        <v>587</v>
      </c>
      <c r="C51" s="190"/>
      <c r="D51" s="190"/>
      <c r="E51" s="213"/>
      <c r="F51" s="190"/>
      <c r="G51" s="190"/>
      <c r="H51" s="190"/>
      <c r="I51" s="555">
        <v>0</v>
      </c>
      <c r="J51" s="208"/>
      <c r="O51" s="780"/>
      <c r="P51" s="777"/>
      <c r="Q51" s="777"/>
      <c r="R51" s="781"/>
      <c r="S51" s="564"/>
      <c r="T51" s="424" t="s">
        <v>522</v>
      </c>
      <c r="U51" s="430"/>
    </row>
    <row r="52" spans="1:26" x14ac:dyDescent="0.2">
      <c r="A52" s="206"/>
      <c r="B52" s="190"/>
      <c r="C52" s="190"/>
      <c r="D52" s="190"/>
      <c r="E52" s="213"/>
      <c r="F52" s="190"/>
      <c r="G52" s="190"/>
      <c r="H52" s="190"/>
      <c r="I52" s="207"/>
      <c r="J52" s="208"/>
      <c r="U52" s="190"/>
    </row>
    <row r="53" spans="1:26" ht="15" x14ac:dyDescent="0.25">
      <c r="A53" s="206"/>
      <c r="B53" s="190" t="s">
        <v>46</v>
      </c>
      <c r="C53" s="190"/>
      <c r="D53" s="190"/>
      <c r="E53" s="213"/>
      <c r="F53" s="190"/>
      <c r="G53" s="190"/>
      <c r="H53" s="190"/>
      <c r="I53" s="480">
        <f>IF(I22&gt;0,((H44*I44)+(H45*I45)+(H46*I46)+I49)/I22*I28+((I51/12)*(I28/I22)*(H44+H45+H46)),0)</f>
        <v>0</v>
      </c>
      <c r="J53" s="208"/>
      <c r="O53" s="780"/>
      <c r="P53" s="777"/>
      <c r="Q53" s="777"/>
      <c r="R53" s="781"/>
      <c r="S53" s="564"/>
      <c r="T53" s="424" t="s">
        <v>522</v>
      </c>
      <c r="U53" s="430"/>
    </row>
    <row r="54" spans="1:26" x14ac:dyDescent="0.2">
      <c r="A54" s="206"/>
      <c r="B54" s="190"/>
      <c r="C54" s="190"/>
      <c r="D54" s="190"/>
      <c r="E54" s="213"/>
      <c r="F54" s="190"/>
      <c r="G54" s="190"/>
      <c r="H54" s="190"/>
      <c r="I54" s="207"/>
      <c r="J54" s="208"/>
      <c r="U54" s="190"/>
    </row>
    <row r="55" spans="1:26" ht="15" x14ac:dyDescent="0.25">
      <c r="A55" s="206"/>
      <c r="B55" s="190" t="s">
        <v>47</v>
      </c>
      <c r="C55" s="190"/>
      <c r="D55" s="190"/>
      <c r="E55" s="213"/>
      <c r="F55" s="190"/>
      <c r="G55" s="190"/>
      <c r="H55" s="190"/>
      <c r="I55" s="207"/>
      <c r="J55" s="208"/>
      <c r="N55" s="189"/>
      <c r="O55" s="780"/>
      <c r="P55" s="777"/>
      <c r="Q55" s="777"/>
      <c r="R55" s="781"/>
      <c r="S55" s="564"/>
      <c r="T55" s="424" t="s">
        <v>522</v>
      </c>
      <c r="U55" s="430"/>
    </row>
    <row r="56" spans="1:26" ht="11.25" customHeight="1" x14ac:dyDescent="0.25">
      <c r="A56" s="206"/>
      <c r="B56" s="190"/>
      <c r="C56" s="190" t="s">
        <v>48</v>
      </c>
      <c r="D56" s="190"/>
      <c r="E56" s="213"/>
      <c r="F56" s="481">
        <v>9.2999999999999999E-2</v>
      </c>
      <c r="G56" s="190"/>
      <c r="H56" s="190"/>
      <c r="I56" s="480">
        <f>$I$53*F56</f>
        <v>0</v>
      </c>
      <c r="J56" s="208"/>
      <c r="N56" s="189"/>
      <c r="O56" s="780"/>
      <c r="P56" s="777"/>
      <c r="Q56" s="777"/>
      <c r="R56" s="781"/>
      <c r="S56" s="564"/>
      <c r="T56" s="424" t="s">
        <v>522</v>
      </c>
      <c r="U56" s="430"/>
      <c r="Z56" s="234"/>
    </row>
    <row r="57" spans="1:26" x14ac:dyDescent="0.2">
      <c r="A57" s="206"/>
      <c r="B57" s="190"/>
      <c r="C57" s="190" t="s">
        <v>49</v>
      </c>
      <c r="D57" s="190"/>
      <c r="E57" s="213"/>
      <c r="F57" s="481">
        <v>1.2999999999999999E-2</v>
      </c>
      <c r="G57" s="190"/>
      <c r="H57" s="190"/>
      <c r="I57" s="480">
        <f>$I$53*F57</f>
        <v>0</v>
      </c>
      <c r="J57" s="208"/>
      <c r="N57" s="189"/>
    </row>
    <row r="58" spans="1:26" ht="18.75" x14ac:dyDescent="0.2">
      <c r="A58" s="206"/>
      <c r="B58" s="491" t="s">
        <v>585</v>
      </c>
      <c r="C58" s="190" t="s">
        <v>50</v>
      </c>
      <c r="D58" s="190"/>
      <c r="E58" s="213"/>
      <c r="F58" s="481">
        <v>7.2999999999999995E-2</v>
      </c>
      <c r="G58" s="190"/>
      <c r="H58" s="556">
        <v>0</v>
      </c>
      <c r="I58" s="480">
        <f>$I$53*F58+H58*I53</f>
        <v>0</v>
      </c>
      <c r="J58" s="208"/>
      <c r="N58" s="189"/>
      <c r="O58" s="425" t="s">
        <v>523</v>
      </c>
      <c r="P58" s="430"/>
      <c r="Q58" s="430"/>
      <c r="R58" s="430"/>
      <c r="S58" s="430">
        <f>SUM(S46,S49,S51,S53,S55,S56)/60</f>
        <v>0</v>
      </c>
      <c r="T58" s="430" t="s">
        <v>524</v>
      </c>
      <c r="U58" s="430"/>
    </row>
    <row r="59" spans="1:26" x14ac:dyDescent="0.2">
      <c r="A59" s="206"/>
      <c r="B59" s="190"/>
      <c r="C59" s="190" t="s">
        <v>51</v>
      </c>
      <c r="D59" s="190"/>
      <c r="E59" s="213"/>
      <c r="F59" s="481">
        <v>1.7999999999999999E-2</v>
      </c>
      <c r="G59" s="190"/>
      <c r="H59" s="367">
        <f>IF(H60&gt;0,H60,F60)</f>
        <v>6.7317999999999996E-3</v>
      </c>
      <c r="I59" s="480">
        <f>$I$53*F59</f>
        <v>0</v>
      </c>
      <c r="J59" s="208"/>
      <c r="M59" s="463" t="s">
        <v>556</v>
      </c>
      <c r="N59" s="189"/>
    </row>
    <row r="60" spans="1:26" ht="18.75" x14ac:dyDescent="0.2">
      <c r="A60" s="206"/>
      <c r="B60" s="491" t="s">
        <v>580</v>
      </c>
      <c r="C60" s="190" t="s">
        <v>52</v>
      </c>
      <c r="D60" s="190"/>
      <c r="E60" s="213"/>
      <c r="F60" s="481">
        <v>6.7317999999999996E-3</v>
      </c>
      <c r="G60" s="190"/>
      <c r="H60" s="556">
        <v>0</v>
      </c>
      <c r="I60" s="480">
        <f>$I$53*H59</f>
        <v>0</v>
      </c>
      <c r="J60" s="208"/>
      <c r="N60" s="189"/>
      <c r="O60" s="427" t="s">
        <v>525</v>
      </c>
      <c r="P60" s="426"/>
      <c r="Q60" s="426"/>
      <c r="R60" s="426"/>
      <c r="S60" s="426"/>
      <c r="T60" s="426"/>
      <c r="U60" s="428">
        <f>S58*((365/7)-((O30+O32+O34+O36+O38)/5))</f>
        <v>0</v>
      </c>
      <c r="V60" s="426" t="s">
        <v>511</v>
      </c>
    </row>
    <row r="61" spans="1:26" ht="11.25" customHeight="1" x14ac:dyDescent="0.2">
      <c r="A61" s="206"/>
      <c r="B61" s="491" t="s">
        <v>579</v>
      </c>
      <c r="C61" s="190" t="s">
        <v>53</v>
      </c>
      <c r="D61" s="190"/>
      <c r="E61" s="213"/>
      <c r="F61" s="481">
        <v>1.5E-3</v>
      </c>
      <c r="G61" s="190"/>
      <c r="H61" s="557" t="s">
        <v>181</v>
      </c>
      <c r="I61" s="480">
        <f>IF(H61=$M$63,0,$I$53*F61)</f>
        <v>0</v>
      </c>
      <c r="J61" s="208"/>
      <c r="M61" s="249" t="s">
        <v>181</v>
      </c>
      <c r="N61" s="189"/>
    </row>
    <row r="62" spans="1:26" ht="18.75" x14ac:dyDescent="0.2">
      <c r="A62" s="206"/>
      <c r="B62" s="491" t="s">
        <v>581</v>
      </c>
      <c r="C62" s="190" t="s">
        <v>433</v>
      </c>
      <c r="D62" s="190"/>
      <c r="E62" s="213"/>
      <c r="F62" s="558">
        <v>0</v>
      </c>
      <c r="G62" s="190"/>
      <c r="H62" s="190"/>
      <c r="I62" s="480">
        <f>$I$53*F62</f>
        <v>0</v>
      </c>
      <c r="J62" s="208"/>
      <c r="M62" s="249" t="s">
        <v>531</v>
      </c>
      <c r="N62" s="189"/>
      <c r="O62" s="429" t="s">
        <v>526</v>
      </c>
    </row>
    <row r="63" spans="1:26" x14ac:dyDescent="0.2">
      <c r="A63" s="206"/>
      <c r="B63" s="504" t="s">
        <v>586</v>
      </c>
      <c r="C63" s="190" t="s">
        <v>55</v>
      </c>
      <c r="D63" s="190"/>
      <c r="E63" s="771"/>
      <c r="F63" s="771"/>
      <c r="G63" s="190"/>
      <c r="H63" s="190"/>
      <c r="I63" s="555"/>
      <c r="J63" s="208"/>
      <c r="M63" s="249" t="s">
        <v>578</v>
      </c>
      <c r="N63" s="189"/>
    </row>
    <row r="64" spans="1:26" ht="13.5" thickBot="1" x14ac:dyDescent="0.25">
      <c r="A64" s="206"/>
      <c r="B64" s="190"/>
      <c r="C64" s="503"/>
      <c r="D64" s="190"/>
      <c r="E64" s="190"/>
      <c r="F64" s="190"/>
      <c r="G64" s="190"/>
      <c r="H64" s="190"/>
      <c r="I64" s="207"/>
      <c r="J64" s="208"/>
      <c r="L64" s="219"/>
      <c r="N64" s="189"/>
      <c r="O64" s="433" t="s">
        <v>527</v>
      </c>
      <c r="P64" s="432"/>
      <c r="Q64" s="432"/>
      <c r="R64" s="431"/>
      <c r="S64" s="434"/>
      <c r="T64" s="431"/>
      <c r="U64" s="435">
        <f>U24-U41-U60</f>
        <v>2088</v>
      </c>
      <c r="V64" s="432" t="s">
        <v>511</v>
      </c>
    </row>
    <row r="65" spans="1:15" ht="15.75" customHeight="1" x14ac:dyDescent="0.2">
      <c r="A65" s="200"/>
      <c r="B65" s="201" t="s">
        <v>401</v>
      </c>
      <c r="C65" s="201"/>
      <c r="D65" s="201"/>
      <c r="E65" s="201"/>
      <c r="F65" s="201"/>
      <c r="G65" s="201"/>
      <c r="H65" s="201"/>
      <c r="I65" s="482">
        <f>I53+SUM(I56:I63)</f>
        <v>0</v>
      </c>
      <c r="J65" s="205"/>
      <c r="M65" s="249">
        <f>IF(I89+I108&gt;0,0,I53+I56+I57+I58+I59+I60+I61+I62+I63)</f>
        <v>0</v>
      </c>
      <c r="N65" s="189"/>
    </row>
    <row r="66" spans="1:15" ht="12.75" thickBot="1" x14ac:dyDescent="0.25">
      <c r="A66" s="209"/>
      <c r="B66" s="483"/>
      <c r="C66" s="483"/>
      <c r="D66" s="483"/>
      <c r="E66" s="483"/>
      <c r="F66" s="483"/>
      <c r="G66" s="483"/>
      <c r="H66" s="483"/>
      <c r="I66" s="484"/>
      <c r="J66" s="210"/>
      <c r="N66" s="189"/>
    </row>
    <row r="67" spans="1:15" ht="12" x14ac:dyDescent="0.2">
      <c r="A67" s="200"/>
      <c r="B67" s="201" t="s">
        <v>604</v>
      </c>
      <c r="C67" s="202"/>
      <c r="D67" s="202"/>
      <c r="E67" s="202"/>
      <c r="F67" s="202"/>
      <c r="G67" s="202"/>
      <c r="H67" s="202"/>
      <c r="I67" s="204"/>
      <c r="J67" s="205"/>
      <c r="N67" s="189"/>
    </row>
    <row r="68" spans="1:15" ht="4.5" customHeight="1" x14ac:dyDescent="0.2">
      <c r="A68" s="206"/>
      <c r="B68" s="190"/>
      <c r="C68" s="190"/>
      <c r="D68" s="190"/>
      <c r="E68" s="190"/>
      <c r="F68" s="190"/>
      <c r="G68" s="190"/>
      <c r="H68" s="190"/>
      <c r="I68" s="207"/>
      <c r="J68" s="208"/>
      <c r="N68" s="189"/>
    </row>
    <row r="69" spans="1:15" x14ac:dyDescent="0.2">
      <c r="A69" s="206"/>
      <c r="B69" s="190" t="s">
        <v>27</v>
      </c>
      <c r="C69" s="190"/>
      <c r="D69" s="190"/>
      <c r="E69" s="190"/>
      <c r="F69" s="190"/>
      <c r="G69" s="190"/>
      <c r="H69" s="190"/>
      <c r="I69" s="551"/>
      <c r="J69" s="208"/>
      <c r="N69" s="189"/>
    </row>
    <row r="70" spans="1:15" ht="4.5" customHeight="1" x14ac:dyDescent="0.2">
      <c r="A70" s="206"/>
      <c r="B70" s="190"/>
      <c r="C70" s="190"/>
      <c r="D70" s="190"/>
      <c r="E70" s="190"/>
      <c r="F70" s="190"/>
      <c r="G70" s="190"/>
      <c r="H70" s="190"/>
      <c r="I70" s="207"/>
      <c r="J70" s="208"/>
      <c r="M70" s="246"/>
      <c r="N70" s="246"/>
      <c r="O70" s="246"/>
    </row>
    <row r="71" spans="1:15" ht="11.25" customHeight="1" x14ac:dyDescent="0.25">
      <c r="A71" s="206"/>
      <c r="B71" s="190" t="s">
        <v>28</v>
      </c>
      <c r="C71" s="769" t="s">
        <v>181</v>
      </c>
      <c r="D71" s="770"/>
      <c r="E71" s="218" t="s">
        <v>408</v>
      </c>
      <c r="F71" s="551"/>
      <c r="G71" s="190"/>
      <c r="H71" s="190" t="s">
        <v>38</v>
      </c>
      <c r="I71" s="551"/>
      <c r="J71" s="208"/>
      <c r="M71" s="246"/>
      <c r="N71" s="246"/>
      <c r="O71" s="246"/>
    </row>
    <row r="72" spans="1:15" ht="4.5" customHeight="1" x14ac:dyDescent="0.2">
      <c r="A72" s="206"/>
      <c r="B72" s="190"/>
      <c r="C72" s="190"/>
      <c r="D72" s="190"/>
      <c r="E72" s="218"/>
      <c r="F72" s="190"/>
      <c r="G72" s="190"/>
      <c r="H72" s="190"/>
      <c r="I72" s="207"/>
      <c r="J72" s="208"/>
      <c r="L72" s="235" t="s">
        <v>405</v>
      </c>
      <c r="M72" s="246"/>
      <c r="N72" s="246"/>
      <c r="O72" s="246"/>
    </row>
    <row r="73" spans="1:15" x14ac:dyDescent="0.2">
      <c r="A73" s="206"/>
      <c r="B73" s="190" t="s">
        <v>406</v>
      </c>
      <c r="C73" s="246">
        <f>(I73-F73)+1</f>
        <v>1</v>
      </c>
      <c r="D73" s="190"/>
      <c r="E73" s="218" t="s">
        <v>407</v>
      </c>
      <c r="F73" s="551"/>
      <c r="G73" s="190"/>
      <c r="H73" s="190" t="s">
        <v>32</v>
      </c>
      <c r="I73" s="551"/>
      <c r="J73" s="208"/>
      <c r="L73" s="235" t="s">
        <v>181</v>
      </c>
      <c r="M73" s="246"/>
      <c r="N73" s="246"/>
      <c r="O73" s="246"/>
    </row>
    <row r="74" spans="1:15" ht="4.5" customHeight="1" x14ac:dyDescent="0.2">
      <c r="A74" s="206"/>
      <c r="B74" s="190"/>
      <c r="C74" s="190"/>
      <c r="D74" s="190"/>
      <c r="E74" s="190"/>
      <c r="F74" s="190"/>
      <c r="G74" s="190"/>
      <c r="H74" s="190"/>
      <c r="I74" s="207"/>
      <c r="J74" s="208"/>
      <c r="L74" s="235" t="s">
        <v>199</v>
      </c>
      <c r="M74" s="246"/>
      <c r="N74" s="246"/>
      <c r="O74" s="246"/>
    </row>
    <row r="75" spans="1:15" x14ac:dyDescent="0.2">
      <c r="A75" s="206"/>
      <c r="B75" s="190" t="s">
        <v>423</v>
      </c>
      <c r="C75" s="190"/>
      <c r="D75" s="190"/>
      <c r="E75" s="190"/>
      <c r="F75" s="190"/>
      <c r="G75" s="190"/>
      <c r="H75" s="190"/>
      <c r="I75" s="552"/>
      <c r="J75" s="208"/>
      <c r="L75" s="235" t="s">
        <v>200</v>
      </c>
      <c r="M75" s="246"/>
      <c r="N75" s="246"/>
      <c r="O75" s="246"/>
    </row>
    <row r="76" spans="1:15" ht="4.5" customHeight="1" x14ac:dyDescent="0.2">
      <c r="A76" s="206"/>
      <c r="B76" s="190"/>
      <c r="C76" s="190"/>
      <c r="D76" s="190"/>
      <c r="E76" s="190"/>
      <c r="F76" s="190"/>
      <c r="G76" s="190"/>
      <c r="H76" s="190"/>
      <c r="I76" s="207"/>
      <c r="J76" s="208"/>
      <c r="M76" s="246"/>
      <c r="N76" s="246"/>
      <c r="O76" s="246"/>
    </row>
    <row r="77" spans="1:15" ht="12.75" x14ac:dyDescent="0.2">
      <c r="A77" s="206"/>
      <c r="B77" s="190" t="s">
        <v>439</v>
      </c>
      <c r="C77" s="190"/>
      <c r="D77" s="190"/>
      <c r="E77" s="190"/>
      <c r="F77" s="363"/>
      <c r="G77" s="190"/>
      <c r="H77" s="364"/>
      <c r="I77" s="555"/>
      <c r="J77" s="208"/>
      <c r="M77" s="246"/>
      <c r="N77" s="246"/>
      <c r="O77" s="246"/>
    </row>
    <row r="78" spans="1:15" ht="4.5" customHeight="1" x14ac:dyDescent="0.2">
      <c r="A78" s="206"/>
      <c r="B78" s="190"/>
      <c r="C78" s="190"/>
      <c r="D78" s="190"/>
      <c r="E78" s="190"/>
      <c r="F78" s="190"/>
      <c r="G78" s="190"/>
      <c r="H78" s="190"/>
      <c r="I78" s="207"/>
      <c r="J78" s="208"/>
      <c r="M78" s="246"/>
      <c r="N78" s="246"/>
      <c r="O78" s="246"/>
    </row>
    <row r="79" spans="1:15" x14ac:dyDescent="0.2">
      <c r="A79" s="206"/>
      <c r="B79" s="190" t="s">
        <v>441</v>
      </c>
      <c r="C79" s="190"/>
      <c r="D79" s="190"/>
      <c r="E79" s="246">
        <f>C73/365*12</f>
        <v>3.2876712328767127E-2</v>
      </c>
      <c r="F79" s="479">
        <f>ROUNDUP(E79*I75,0)</f>
        <v>0</v>
      </c>
      <c r="G79" s="190"/>
      <c r="H79" s="190" t="s">
        <v>440</v>
      </c>
      <c r="I79" s="485">
        <f>IF(N79&gt;603,0,M79)</f>
        <v>0</v>
      </c>
      <c r="J79" s="208"/>
      <c r="M79" s="370">
        <f>F79*I77</f>
        <v>0</v>
      </c>
      <c r="N79" s="371">
        <f>M79/E79</f>
        <v>0</v>
      </c>
      <c r="O79" s="246"/>
    </row>
    <row r="80" spans="1:15" ht="6.75" customHeight="1" x14ac:dyDescent="0.2">
      <c r="A80" s="206"/>
      <c r="B80" s="190"/>
      <c r="C80" s="190"/>
      <c r="D80" s="190"/>
      <c r="E80" s="190"/>
      <c r="F80" s="190"/>
      <c r="G80" s="190"/>
      <c r="H80" s="190"/>
      <c r="I80" s="236"/>
      <c r="J80" s="208"/>
      <c r="M80" s="246"/>
      <c r="N80" s="246"/>
      <c r="O80" s="246"/>
    </row>
    <row r="81" spans="1:15" x14ac:dyDescent="0.2">
      <c r="A81" s="206"/>
      <c r="B81" s="190" t="s">
        <v>588</v>
      </c>
      <c r="C81" s="190"/>
      <c r="D81" s="190"/>
      <c r="E81" s="190"/>
      <c r="F81" s="190"/>
      <c r="G81" s="190"/>
      <c r="H81" s="190"/>
      <c r="I81" s="236"/>
      <c r="J81" s="208"/>
      <c r="M81" s="246"/>
      <c r="N81" s="246"/>
      <c r="O81" s="246"/>
    </row>
    <row r="82" spans="1:15" x14ac:dyDescent="0.2">
      <c r="A82" s="206"/>
      <c r="B82" s="190"/>
      <c r="C82" s="190" t="s">
        <v>409</v>
      </c>
      <c r="D82" s="190"/>
      <c r="E82" s="190"/>
      <c r="F82" s="481">
        <v>0.13</v>
      </c>
      <c r="G82" s="190"/>
      <c r="H82" s="190"/>
      <c r="I82" s="480">
        <f>$I$79*F82</f>
        <v>0</v>
      </c>
      <c r="J82" s="208"/>
      <c r="M82" s="246"/>
      <c r="N82" s="246"/>
      <c r="O82" s="246"/>
    </row>
    <row r="83" spans="1:15" x14ac:dyDescent="0.2">
      <c r="A83" s="206"/>
      <c r="B83" s="190"/>
      <c r="C83" s="190" t="s">
        <v>410</v>
      </c>
      <c r="D83" s="190"/>
      <c r="E83" s="190"/>
      <c r="F83" s="481">
        <v>0.15</v>
      </c>
      <c r="G83" s="190"/>
      <c r="H83" s="190"/>
      <c r="I83" s="480">
        <f>$I$79*F83</f>
        <v>0</v>
      </c>
      <c r="J83" s="208"/>
      <c r="K83" s="225"/>
      <c r="M83" s="246"/>
      <c r="N83" s="246"/>
      <c r="O83" s="246"/>
    </row>
    <row r="84" spans="1:15" x14ac:dyDescent="0.2">
      <c r="A84" s="206"/>
      <c r="B84" s="190"/>
      <c r="C84" s="190" t="s">
        <v>411</v>
      </c>
      <c r="D84" s="190"/>
      <c r="E84" s="190"/>
      <c r="F84" s="481">
        <v>0.02</v>
      </c>
      <c r="G84" s="190"/>
      <c r="H84" s="190"/>
      <c r="I84" s="480">
        <f>$I$79*F84</f>
        <v>0</v>
      </c>
      <c r="J84" s="208"/>
      <c r="K84" s="225"/>
      <c r="M84" s="246"/>
      <c r="N84" s="246"/>
      <c r="O84" s="246"/>
    </row>
    <row r="85" spans="1:15" ht="11.25" customHeight="1" x14ac:dyDescent="0.2">
      <c r="A85" s="206"/>
      <c r="B85" s="491" t="s">
        <v>579</v>
      </c>
      <c r="C85" s="190" t="s">
        <v>53</v>
      </c>
      <c r="D85" s="190"/>
      <c r="E85" s="190"/>
      <c r="F85" s="481">
        <v>5.9999999999999995E-4</v>
      </c>
      <c r="G85" s="190"/>
      <c r="H85" s="557" t="s">
        <v>181</v>
      </c>
      <c r="I85" s="480">
        <f>IF(H85=$M$63,0,$I$79*F85)</f>
        <v>0</v>
      </c>
      <c r="J85" s="208"/>
      <c r="M85" s="246"/>
      <c r="N85" s="246"/>
      <c r="O85" s="246"/>
    </row>
    <row r="86" spans="1:15" x14ac:dyDescent="0.2">
      <c r="A86" s="206"/>
      <c r="B86" s="190"/>
      <c r="C86" s="190" t="s">
        <v>54</v>
      </c>
      <c r="D86" s="190"/>
      <c r="E86" s="213"/>
      <c r="F86" s="481">
        <v>2.2000000000000001E-3</v>
      </c>
      <c r="G86" s="190"/>
      <c r="H86" s="486">
        <f>SUM(F82:F86)</f>
        <v>0.30280000000000001</v>
      </c>
      <c r="I86" s="480">
        <f>$I$79*F86</f>
        <v>0</v>
      </c>
      <c r="J86" s="238"/>
      <c r="N86" s="189"/>
    </row>
    <row r="87" spans="1:15" x14ac:dyDescent="0.2">
      <c r="A87" s="206"/>
      <c r="B87" s="504" t="s">
        <v>586</v>
      </c>
      <c r="C87" s="190" t="s">
        <v>55</v>
      </c>
      <c r="D87" s="190"/>
      <c r="E87" s="771"/>
      <c r="F87" s="771"/>
      <c r="G87" s="190"/>
      <c r="H87" s="190"/>
      <c r="I87" s="555">
        <v>0</v>
      </c>
      <c r="J87" s="208"/>
      <c r="N87" s="189"/>
    </row>
    <row r="88" spans="1:15" ht="11.25" customHeight="1" x14ac:dyDescent="0.2">
      <c r="A88" s="206"/>
      <c r="B88" s="228"/>
      <c r="C88" s="237"/>
      <c r="D88" s="215"/>
      <c r="E88" s="226"/>
      <c r="F88" s="226"/>
      <c r="G88" s="215"/>
      <c r="H88" s="215"/>
      <c r="I88" s="207"/>
      <c r="J88" s="208"/>
      <c r="N88" s="189"/>
    </row>
    <row r="89" spans="1:15" ht="14.25" customHeight="1" x14ac:dyDescent="0.2">
      <c r="A89" s="200"/>
      <c r="B89" s="201" t="s">
        <v>401</v>
      </c>
      <c r="C89" s="201"/>
      <c r="D89" s="201"/>
      <c r="E89" s="201"/>
      <c r="F89" s="201"/>
      <c r="G89" s="201"/>
      <c r="H89" s="201"/>
      <c r="I89" s="487">
        <f>SUM(I79,I82:I87)</f>
        <v>0</v>
      </c>
      <c r="J89" s="205"/>
      <c r="M89" s="249">
        <f>IF(I65+I108&gt;0,0,M79+I82+I83+I84+I85+I86+I87)</f>
        <v>0</v>
      </c>
      <c r="N89" s="189"/>
    </row>
    <row r="90" spans="1:15" ht="12" thickBot="1" x14ac:dyDescent="0.25">
      <c r="A90" s="221"/>
      <c r="B90" s="488"/>
      <c r="C90" s="443"/>
      <c r="D90" s="443"/>
      <c r="E90" s="443"/>
      <c r="F90" s="443"/>
      <c r="G90" s="443"/>
      <c r="H90" s="443"/>
      <c r="I90" s="489"/>
      <c r="J90" s="222"/>
    </row>
    <row r="91" spans="1:15" ht="11.25" customHeight="1" x14ac:dyDescent="0.2">
      <c r="A91" s="214"/>
      <c r="B91" s="232"/>
      <c r="C91" s="232"/>
      <c r="D91" s="232"/>
      <c r="E91" s="232"/>
      <c r="F91" s="232"/>
      <c r="G91" s="232"/>
      <c r="H91" s="232"/>
      <c r="I91" s="233"/>
      <c r="J91" s="217"/>
    </row>
    <row r="92" spans="1:15" s="234" customFormat="1" ht="4.5" customHeight="1" x14ac:dyDescent="0.2">
      <c r="A92" s="214"/>
      <c r="B92" s="215"/>
      <c r="C92" s="215"/>
      <c r="D92" s="215"/>
      <c r="E92" s="215"/>
      <c r="F92" s="215"/>
      <c r="G92" s="215"/>
      <c r="H92" s="215"/>
      <c r="I92" s="216"/>
      <c r="J92" s="217"/>
      <c r="M92" s="250"/>
      <c r="N92" s="250"/>
    </row>
    <row r="93" spans="1:15" ht="12" x14ac:dyDescent="0.2">
      <c r="A93" s="200"/>
      <c r="B93" s="201" t="s">
        <v>381</v>
      </c>
      <c r="C93" s="202"/>
      <c r="D93" s="202"/>
      <c r="E93" s="202"/>
      <c r="F93" s="202"/>
      <c r="G93" s="202"/>
      <c r="H93" s="202"/>
      <c r="I93" s="204"/>
      <c r="J93" s="205"/>
    </row>
    <row r="94" spans="1:15" ht="4.5" customHeight="1" x14ac:dyDescent="0.2">
      <c r="A94" s="206"/>
      <c r="B94" s="190"/>
      <c r="C94" s="190"/>
      <c r="D94" s="190"/>
      <c r="E94" s="190"/>
      <c r="F94" s="190"/>
      <c r="G94" s="190"/>
      <c r="H94" s="190"/>
      <c r="I94" s="207"/>
      <c r="J94" s="208"/>
    </row>
    <row r="95" spans="1:15" x14ac:dyDescent="0.2">
      <c r="A95" s="206"/>
      <c r="B95" s="190" t="s">
        <v>383</v>
      </c>
      <c r="C95" s="190"/>
      <c r="D95" s="190"/>
      <c r="E95" s="190"/>
      <c r="F95" s="190"/>
      <c r="G95" s="190"/>
      <c r="H95" s="190"/>
      <c r="I95" s="551"/>
      <c r="J95" s="208"/>
    </row>
    <row r="96" spans="1:15" ht="4.5" customHeight="1" x14ac:dyDescent="0.2">
      <c r="A96" s="206"/>
      <c r="B96" s="190"/>
      <c r="C96" s="190"/>
      <c r="D96" s="190"/>
      <c r="E96" s="190"/>
      <c r="F96" s="190"/>
      <c r="G96" s="190"/>
      <c r="H96" s="190"/>
      <c r="I96" s="207"/>
      <c r="J96" s="208"/>
    </row>
    <row r="97" spans="1:14" ht="11.25" customHeight="1" x14ac:dyDescent="0.25">
      <c r="A97" s="206"/>
      <c r="B97" s="190" t="s">
        <v>384</v>
      </c>
      <c r="C97" s="769" t="s">
        <v>181</v>
      </c>
      <c r="D97" s="770"/>
      <c r="E97" s="190"/>
      <c r="F97" s="554"/>
      <c r="G97" s="190"/>
      <c r="H97" s="190" t="s">
        <v>38</v>
      </c>
      <c r="I97" s="551"/>
      <c r="J97" s="208"/>
    </row>
    <row r="98" spans="1:14" ht="4.5" customHeight="1" x14ac:dyDescent="0.2">
      <c r="A98" s="206"/>
      <c r="B98" s="190"/>
      <c r="C98" s="190"/>
      <c r="D98" s="190"/>
      <c r="E98" s="190"/>
      <c r="F98" s="190"/>
      <c r="G98" s="190"/>
      <c r="H98" s="190"/>
      <c r="I98" s="207"/>
      <c r="J98" s="208"/>
    </row>
    <row r="99" spans="1:14" x14ac:dyDescent="0.2">
      <c r="A99" s="206"/>
      <c r="B99" s="190" t="s">
        <v>31</v>
      </c>
      <c r="C99" s="190"/>
      <c r="D99" s="190"/>
      <c r="E99" s="246">
        <f>IF(F99&gt;1,I99-F99+1,0)</f>
        <v>0</v>
      </c>
      <c r="F99" s="551"/>
      <c r="G99" s="190"/>
      <c r="H99" s="190" t="s">
        <v>32</v>
      </c>
      <c r="I99" s="551"/>
      <c r="J99" s="208"/>
    </row>
    <row r="100" spans="1:14" ht="4.5" customHeight="1" x14ac:dyDescent="0.2">
      <c r="A100" s="206"/>
      <c r="B100" s="190"/>
      <c r="C100" s="190"/>
      <c r="D100" s="190"/>
      <c r="E100" s="190"/>
      <c r="F100" s="190"/>
      <c r="G100" s="190"/>
      <c r="H100" s="190"/>
      <c r="I100" s="207"/>
      <c r="J100" s="208"/>
    </row>
    <row r="101" spans="1:14" x14ac:dyDescent="0.2">
      <c r="A101" s="206"/>
      <c r="B101" s="190" t="s">
        <v>385</v>
      </c>
      <c r="C101" s="190"/>
      <c r="D101" s="190"/>
      <c r="E101" s="190"/>
      <c r="F101" s="190"/>
      <c r="G101" s="190"/>
      <c r="H101" s="190" t="s">
        <v>386</v>
      </c>
      <c r="I101" s="552"/>
      <c r="J101" s="208"/>
    </row>
    <row r="102" spans="1:14" ht="4.5" customHeight="1" x14ac:dyDescent="0.2">
      <c r="A102" s="206"/>
      <c r="B102" s="190"/>
      <c r="C102" s="190"/>
      <c r="D102" s="190"/>
      <c r="E102" s="190"/>
      <c r="F102" s="190"/>
      <c r="G102" s="190"/>
      <c r="H102" s="190"/>
      <c r="I102" s="207"/>
      <c r="J102" s="208"/>
    </row>
    <row r="103" spans="1:14" x14ac:dyDescent="0.2">
      <c r="A103" s="206"/>
      <c r="B103" s="190" t="s">
        <v>390</v>
      </c>
      <c r="C103" s="190"/>
      <c r="D103" s="190"/>
      <c r="E103" s="190"/>
      <c r="F103" s="190"/>
      <c r="G103" s="190"/>
      <c r="H103" s="190" t="s">
        <v>389</v>
      </c>
      <c r="I103" s="555"/>
      <c r="J103" s="208"/>
    </row>
    <row r="104" spans="1:14" ht="4.5" customHeight="1" x14ac:dyDescent="0.2">
      <c r="A104" s="206"/>
      <c r="B104" s="190"/>
      <c r="C104" s="190"/>
      <c r="D104" s="190"/>
      <c r="E104" s="190"/>
      <c r="F104" s="190"/>
      <c r="G104" s="190"/>
      <c r="H104" s="190"/>
      <c r="I104" s="207"/>
      <c r="J104" s="208"/>
    </row>
    <row r="105" spans="1:14" x14ac:dyDescent="0.2">
      <c r="A105" s="206"/>
      <c r="B105" s="190" t="s">
        <v>387</v>
      </c>
      <c r="C105" s="190"/>
      <c r="D105" s="190"/>
      <c r="E105" s="246">
        <f>E99/365*12</f>
        <v>0</v>
      </c>
      <c r="F105" s="190"/>
      <c r="G105" s="190"/>
      <c r="H105" s="190" t="s">
        <v>388</v>
      </c>
      <c r="I105" s="479">
        <f>ROUNDUP(I101*E105,0)</f>
        <v>0</v>
      </c>
      <c r="J105" s="208"/>
    </row>
    <row r="106" spans="1:14" ht="4.5" customHeight="1" x14ac:dyDescent="0.2">
      <c r="A106" s="206"/>
      <c r="B106" s="190"/>
      <c r="C106" s="190"/>
      <c r="D106" s="190"/>
      <c r="E106" s="190"/>
      <c r="F106" s="190"/>
      <c r="G106" s="190"/>
      <c r="H106" s="190"/>
      <c r="I106" s="207"/>
      <c r="J106" s="208"/>
    </row>
    <row r="107" spans="1:14" x14ac:dyDescent="0.2">
      <c r="A107" s="206"/>
      <c r="B107" s="190"/>
      <c r="C107" s="190"/>
      <c r="D107" s="190"/>
      <c r="E107" s="190"/>
      <c r="F107" s="190"/>
      <c r="G107" s="190"/>
      <c r="H107" s="190"/>
      <c r="I107" s="220"/>
      <c r="J107" s="208"/>
    </row>
    <row r="108" spans="1:14" ht="14.25" x14ac:dyDescent="0.2">
      <c r="A108" s="200"/>
      <c r="B108" s="201" t="s">
        <v>402</v>
      </c>
      <c r="C108" s="201"/>
      <c r="D108" s="201"/>
      <c r="E108" s="201"/>
      <c r="F108" s="201"/>
      <c r="G108" s="201"/>
      <c r="H108" s="201"/>
      <c r="I108" s="487">
        <f>I103*I105</f>
        <v>0</v>
      </c>
      <c r="J108" s="205"/>
      <c r="M108" s="249">
        <f>IF(I65+I89&gt;0,0,I103*I105)</f>
        <v>0</v>
      </c>
    </row>
    <row r="109" spans="1:14" ht="4.5" customHeight="1" x14ac:dyDescent="0.2">
      <c r="A109" s="206"/>
      <c r="B109" s="190"/>
      <c r="C109" s="190"/>
      <c r="D109" s="190"/>
      <c r="E109" s="190"/>
      <c r="F109" s="190"/>
      <c r="G109" s="190"/>
      <c r="H109" s="190"/>
      <c r="I109" s="207"/>
      <c r="J109" s="208"/>
    </row>
    <row r="110" spans="1:14" ht="11.25" customHeight="1" x14ac:dyDescent="0.2">
      <c r="A110" s="206"/>
      <c r="B110" s="228" t="s">
        <v>414</v>
      </c>
      <c r="C110" s="561"/>
      <c r="D110" s="190"/>
      <c r="E110" s="226" t="s">
        <v>399</v>
      </c>
      <c r="F110" s="560"/>
      <c r="G110" s="190"/>
      <c r="H110" s="190"/>
      <c r="I110" s="490">
        <f>C110*F110</f>
        <v>0</v>
      </c>
      <c r="J110" s="208"/>
    </row>
    <row r="111" spans="1:14" ht="11.25" customHeight="1" x14ac:dyDescent="0.2">
      <c r="A111" s="206"/>
      <c r="B111" s="231" t="s">
        <v>404</v>
      </c>
      <c r="C111" s="227"/>
      <c r="D111" s="190"/>
      <c r="E111" s="226"/>
      <c r="F111" s="229"/>
      <c r="G111" s="190"/>
      <c r="H111" s="190"/>
      <c r="I111" s="230"/>
      <c r="J111" s="208"/>
      <c r="N111" s="250"/>
    </row>
    <row r="112" spans="1:14" s="543" customFormat="1" ht="12" thickBot="1" x14ac:dyDescent="0.25">
      <c r="A112" s="538"/>
      <c r="B112" s="539"/>
      <c r="C112" s="540"/>
      <c r="D112" s="540"/>
      <c r="E112" s="540"/>
      <c r="F112" s="540"/>
      <c r="G112" s="540"/>
      <c r="H112" s="540"/>
      <c r="I112" s="541"/>
      <c r="J112" s="542"/>
    </row>
    <row r="113" spans="1:19" s="543" customFormat="1" hidden="1" x14ac:dyDescent="0.2">
      <c r="A113" s="544"/>
      <c r="B113" s="246"/>
      <c r="C113" s="246"/>
      <c r="D113" s="246"/>
      <c r="E113" s="372" t="s">
        <v>412</v>
      </c>
      <c r="F113" s="246" t="s">
        <v>413</v>
      </c>
      <c r="G113" s="246"/>
      <c r="H113" s="246"/>
      <c r="I113" s="370"/>
      <c r="J113" s="545"/>
      <c r="K113" s="249"/>
      <c r="L113" s="249"/>
      <c r="M113" s="249"/>
      <c r="N113" s="249"/>
      <c r="O113" s="249"/>
      <c r="P113" s="249"/>
      <c r="Q113" s="249"/>
      <c r="R113" s="249"/>
      <c r="S113" s="249"/>
    </row>
    <row r="114" spans="1:19" s="543" customFormat="1" hidden="1" x14ac:dyDescent="0.2">
      <c r="A114" s="544"/>
      <c r="B114" s="246"/>
      <c r="C114" s="246"/>
      <c r="D114" s="246"/>
      <c r="E114" s="492">
        <f>I101*12</f>
        <v>0</v>
      </c>
      <c r="F114" s="493">
        <f>I75*12</f>
        <v>0</v>
      </c>
      <c r="G114" s="246"/>
      <c r="H114" s="246"/>
      <c r="I114" s="370"/>
      <c r="J114" s="545"/>
      <c r="K114" s="249"/>
      <c r="L114" s="249"/>
      <c r="M114" s="249"/>
      <c r="N114" s="249"/>
      <c r="O114" s="249"/>
      <c r="P114" s="249"/>
      <c r="Q114" s="249"/>
      <c r="R114" s="249"/>
      <c r="S114" s="249"/>
    </row>
    <row r="115" spans="1:19" s="543" customFormat="1" hidden="1" x14ac:dyDescent="0.2">
      <c r="A115" s="544"/>
      <c r="B115" s="246"/>
      <c r="C115" s="246"/>
      <c r="D115" s="246"/>
      <c r="E115" s="492">
        <f>365.25/7</f>
        <v>52.178571428571431</v>
      </c>
      <c r="F115" s="492">
        <f>365.25/7</f>
        <v>52.178571428571431</v>
      </c>
      <c r="G115" s="246"/>
      <c r="H115" s="246"/>
      <c r="I115" s="370"/>
      <c r="J115" s="545"/>
      <c r="K115" s="249"/>
      <c r="L115" s="249"/>
      <c r="M115" s="249"/>
      <c r="N115" s="249"/>
      <c r="O115" s="249"/>
      <c r="P115" s="249"/>
      <c r="Q115" s="249"/>
      <c r="R115" s="249"/>
      <c r="S115" s="249"/>
    </row>
    <row r="116" spans="1:19" s="543" customFormat="1" hidden="1" x14ac:dyDescent="0.2">
      <c r="A116" s="544"/>
      <c r="B116" s="246"/>
      <c r="C116" s="246"/>
      <c r="D116" s="246"/>
      <c r="E116" s="492">
        <f>E114/E115</f>
        <v>0</v>
      </c>
      <c r="F116" s="492">
        <f>F114/F115</f>
        <v>0</v>
      </c>
      <c r="G116" s="246"/>
      <c r="H116" s="246"/>
      <c r="I116" s="370"/>
      <c r="J116" s="545"/>
      <c r="K116" s="249"/>
      <c r="L116" s="249"/>
      <c r="M116" s="249"/>
      <c r="N116" s="249"/>
      <c r="O116" s="249"/>
      <c r="P116" s="249"/>
      <c r="Q116" s="249"/>
      <c r="R116" s="249"/>
      <c r="S116" s="249"/>
    </row>
    <row r="117" spans="1:19" s="543" customFormat="1" x14ac:dyDescent="0.2">
      <c r="A117" s="544"/>
      <c r="B117" s="246"/>
      <c r="C117" s="246"/>
      <c r="D117" s="246"/>
      <c r="E117" s="494">
        <f>E116/40</f>
        <v>0</v>
      </c>
      <c r="F117" s="494">
        <f>F116/40</f>
        <v>0</v>
      </c>
      <c r="G117" s="246"/>
      <c r="H117" s="246"/>
      <c r="I117" s="370"/>
      <c r="J117" s="545"/>
      <c r="K117" s="249"/>
      <c r="L117" s="249"/>
      <c r="M117" s="249"/>
      <c r="N117" s="249"/>
      <c r="O117" s="249"/>
      <c r="P117" s="249"/>
      <c r="Q117" s="249"/>
      <c r="R117" s="249"/>
      <c r="S117" s="249"/>
    </row>
    <row r="118" spans="1:19" ht="14.25" x14ac:dyDescent="0.2">
      <c r="A118" s="206"/>
      <c r="B118" s="240" t="s">
        <v>403</v>
      </c>
      <c r="C118" s="190"/>
      <c r="D118" s="190"/>
      <c r="E118" s="372"/>
      <c r="F118" s="190"/>
      <c r="G118" s="190"/>
      <c r="H118" s="190"/>
      <c r="I118" s="190"/>
      <c r="J118" s="208"/>
    </row>
    <row r="119" spans="1:19" ht="15" thickBot="1" x14ac:dyDescent="0.25">
      <c r="A119" s="221"/>
      <c r="B119" s="241" t="s">
        <v>418</v>
      </c>
      <c r="C119" s="443"/>
      <c r="D119" s="443"/>
      <c r="E119" s="443"/>
      <c r="F119" s="443"/>
      <c r="G119" s="443"/>
      <c r="H119" s="443"/>
      <c r="I119" s="495"/>
      <c r="J119" s="222"/>
    </row>
    <row r="120" spans="1:19" x14ac:dyDescent="0.2">
      <c r="E120" s="189"/>
    </row>
    <row r="121" spans="1:19" x14ac:dyDescent="0.2">
      <c r="E121" s="189"/>
    </row>
    <row r="122" spans="1:19" x14ac:dyDescent="0.2">
      <c r="E122" s="189"/>
    </row>
  </sheetData>
  <sheetProtection algorithmName="SHA-512" hashValue="hJby9ZO0NhD9b7AGFRa0+khbtWK4slYbUkZe8O7zZ/GHSLqthMIsY6xLv2IS2T0c4h4Ad1CuMVickZCxaqYCEw==" saltValue="cMFbG1GFHCieA4yMbLJYPg==" spinCount="100000" sheet="1" selectLockedCells="1"/>
  <customSheetViews>
    <customSheetView guid="{64EDB8CB-9FAE-442C-BA10-2255566A9D15}" fitToPage="1" printArea="1" hiddenRows="1" hiddenColumns="1">
      <selection activeCell="L73" sqref="L1:M1048576"/>
      <pageMargins left="0.78740157480314965" right="0.39370078740157483" top="0.39370078740157483" bottom="0.74803149606299213" header="0.31496062992125984" footer="0.31496062992125984"/>
      <pageSetup paperSize="9" scale="68" orientation="portrait" horizontalDpi="0" verticalDpi="0" r:id="rId1"/>
      <headerFooter>
        <oddFooter>&amp;L&amp;8Antrag auf Förderung 
Landkreis Altenburger Land&amp;C&amp;8&amp;A&amp;R&amp;8Datum der Antragstellung &amp;D</oddFooter>
      </headerFooter>
    </customSheetView>
    <customSheetView guid="{CB0F96DD-44E5-44A4-860F-548ECBB436AE}" fitToPage="1" printArea="1">
      <selection activeCell="L73" sqref="L1:M1048576"/>
      <pageMargins left="0.78740157480314965" right="0.39370078740157483" top="0.39370078740157483" bottom="0.74803149606299213" header="0.31496062992125984" footer="0.31496062992125984"/>
      <pageSetup paperSize="9" scale="68" orientation="portrait" horizontalDpi="0" verticalDpi="0" r:id="rId2"/>
      <headerFooter>
        <oddFooter>&amp;L&amp;8Antrag auf Förderung 
Landkreis Altenburger Land&amp;C&amp;8&amp;A&amp;R&amp;8Datum der Antragstellung &amp;D</oddFooter>
      </headerFooter>
    </customSheetView>
  </customSheetViews>
  <mergeCells count="17">
    <mergeCell ref="O56:R56"/>
    <mergeCell ref="O46:R46"/>
    <mergeCell ref="O49:R49"/>
    <mergeCell ref="O51:R51"/>
    <mergeCell ref="O53:R53"/>
    <mergeCell ref="O55:R55"/>
    <mergeCell ref="E87:F87"/>
    <mergeCell ref="C97:D97"/>
    <mergeCell ref="H2:I2"/>
    <mergeCell ref="C18:D18"/>
    <mergeCell ref="B45:G46"/>
    <mergeCell ref="E63:F63"/>
    <mergeCell ref="C71:D71"/>
    <mergeCell ref="E6:I6"/>
    <mergeCell ref="E8:I8"/>
    <mergeCell ref="E10:I10"/>
    <mergeCell ref="B24:F24"/>
  </mergeCells>
  <dataValidations count="2">
    <dataValidation type="list" allowBlank="1" showInputMessage="1" showErrorMessage="1" sqref="C18 C97 C71">
      <formula1>$L$73:$L$75</formula1>
    </dataValidation>
    <dataValidation type="list" allowBlank="1" showInputMessage="1" showErrorMessage="1" sqref="H61 H85">
      <formula1>$M$61:$M$63</formula1>
    </dataValidation>
  </dataValidations>
  <pageMargins left="0.78740157480314965" right="0.62992125984251968" top="0.39370078740157483" bottom="0.39370078740157483" header="0.31496062992125984" footer="0.11811023622047244"/>
  <pageSetup paperSize="9" scale="69" orientation="portrait" horizontalDpi="0" verticalDpi="0" r:id="rId3"/>
  <headerFooter>
    <oddFooter>&amp;L&amp;8Antrag auf Förderung 
Landkreis Altenburger Land&amp;C&amp;8&amp;A&amp;R&amp;8Datum der Antragstellung &amp;D</oddFooter>
  </headerFooter>
  <legacyDrawing r:id="rId4"/>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6">
    <pageSetUpPr autoPageBreaks="0" fitToPage="1"/>
  </sheetPr>
  <dimension ref="A1:Z122"/>
  <sheetViews>
    <sheetView showGridLines="0" showRowColHeaders="0" zoomScaleNormal="100" workbookViewId="0">
      <selection activeCell="E6" sqref="E6:I6"/>
    </sheetView>
  </sheetViews>
  <sheetFormatPr baseColWidth="10" defaultColWidth="11.42578125" defaultRowHeight="11.25" x14ac:dyDescent="0.2"/>
  <cols>
    <col min="1" max="1" width="1.28515625" style="189" customWidth="1"/>
    <col min="2" max="2" width="27.28515625" style="189" customWidth="1"/>
    <col min="3" max="3" width="11.42578125" style="189" customWidth="1"/>
    <col min="4" max="4" width="2.140625" style="189" customWidth="1"/>
    <col min="5" max="5" width="12.7109375" style="193" customWidth="1"/>
    <col min="6" max="6" width="11.42578125" style="189" customWidth="1"/>
    <col min="7" max="7" width="2.140625" style="189" customWidth="1"/>
    <col min="8" max="8" width="16.85546875" style="189" customWidth="1"/>
    <col min="9" max="9" width="12.42578125" style="225" customWidth="1"/>
    <col min="10" max="10" width="1.28515625" style="189" customWidth="1"/>
    <col min="11" max="11" width="11.28515625" style="189" hidden="1" customWidth="1"/>
    <col min="12" max="12" width="14.28515625" style="189" hidden="1" customWidth="1"/>
    <col min="13" max="13" width="12" style="249" customWidth="1"/>
    <col min="14" max="14" width="11.42578125" style="249"/>
    <col min="15" max="21" width="11.42578125" style="189"/>
    <col min="22" max="22" width="11.42578125" style="189" customWidth="1"/>
    <col min="23" max="16384" width="11.42578125" style="189"/>
  </cols>
  <sheetData>
    <row r="1" spans="1:14" s="191" customFormat="1" ht="18" customHeight="1" x14ac:dyDescent="0.2">
      <c r="B1" s="191" t="s">
        <v>58</v>
      </c>
      <c r="E1" s="562"/>
      <c r="I1" s="192" t="str">
        <f ca="1">MID(CELL("Dateiname",$A$1),FIND("]",CELL("Dateiname",$A$1))+1,31)</f>
        <v>A1-P9</v>
      </c>
      <c r="M1" s="369"/>
      <c r="N1" s="369"/>
    </row>
    <row r="2" spans="1:14" ht="15.75" thickBot="1" x14ac:dyDescent="0.3">
      <c r="F2" s="194"/>
      <c r="G2" s="195" t="s">
        <v>85</v>
      </c>
      <c r="H2" s="772" t="str">
        <f>IF('Seite 1'!G17="","",'Seite 1'!G17)</f>
        <v/>
      </c>
      <c r="I2" s="773"/>
    </row>
    <row r="3" spans="1:14" ht="4.5" customHeight="1" x14ac:dyDescent="0.2">
      <c r="A3" s="196"/>
      <c r="B3" s="197"/>
      <c r="C3" s="197"/>
      <c r="D3" s="197"/>
      <c r="E3" s="197"/>
      <c r="F3" s="197"/>
      <c r="G3" s="197"/>
      <c r="H3" s="197"/>
      <c r="I3" s="198"/>
      <c r="J3" s="199"/>
    </row>
    <row r="4" spans="1:14" ht="12" x14ac:dyDescent="0.2">
      <c r="A4" s="200"/>
      <c r="B4" s="201" t="s">
        <v>22</v>
      </c>
      <c r="C4" s="202"/>
      <c r="D4" s="203"/>
      <c r="E4" s="202"/>
      <c r="F4" s="202"/>
      <c r="G4" s="202"/>
      <c r="H4" s="202"/>
      <c r="I4" s="204"/>
      <c r="J4" s="205"/>
    </row>
    <row r="5" spans="1:14" ht="4.5" customHeight="1" x14ac:dyDescent="0.2">
      <c r="A5" s="206"/>
      <c r="B5" s="190"/>
      <c r="C5" s="190"/>
      <c r="D5" s="190"/>
      <c r="E5" s="190"/>
      <c r="F5" s="190"/>
      <c r="G5" s="190"/>
      <c r="H5" s="190"/>
      <c r="I5" s="207"/>
      <c r="J5" s="208"/>
    </row>
    <row r="6" spans="1:14" ht="11.25" customHeight="1" x14ac:dyDescent="0.25">
      <c r="A6" s="206"/>
      <c r="B6" s="190" t="s">
        <v>23</v>
      </c>
      <c r="C6" s="190"/>
      <c r="D6" s="190"/>
      <c r="E6" s="776"/>
      <c r="F6" s="777"/>
      <c r="G6" s="777"/>
      <c r="H6" s="777"/>
      <c r="I6" s="770"/>
      <c r="J6" s="208"/>
    </row>
    <row r="7" spans="1:14" ht="4.5" customHeight="1" x14ac:dyDescent="0.2">
      <c r="A7" s="206"/>
      <c r="B7" s="190"/>
      <c r="C7" s="190"/>
      <c r="D7" s="190"/>
      <c r="E7" s="190"/>
      <c r="F7" s="190"/>
      <c r="G7" s="190"/>
      <c r="H7" s="190"/>
      <c r="I7" s="207"/>
      <c r="J7" s="208"/>
    </row>
    <row r="8" spans="1:14" ht="11.25" customHeight="1" x14ac:dyDescent="0.25">
      <c r="A8" s="206"/>
      <c r="B8" s="190" t="s">
        <v>24</v>
      </c>
      <c r="C8" s="190"/>
      <c r="D8" s="190"/>
      <c r="E8" s="776"/>
      <c r="F8" s="777"/>
      <c r="G8" s="777"/>
      <c r="H8" s="777"/>
      <c r="I8" s="770"/>
      <c r="J8" s="208"/>
    </row>
    <row r="9" spans="1:14" ht="4.5" customHeight="1" x14ac:dyDescent="0.2">
      <c r="A9" s="206"/>
      <c r="B9" s="190"/>
      <c r="C9" s="190"/>
      <c r="D9" s="190"/>
      <c r="E9" s="190"/>
      <c r="F9" s="190"/>
      <c r="G9" s="190"/>
      <c r="H9" s="190"/>
      <c r="I9" s="207"/>
      <c r="J9" s="208"/>
    </row>
    <row r="10" spans="1:14" ht="11.25" customHeight="1" x14ac:dyDescent="0.25">
      <c r="A10" s="206"/>
      <c r="B10" s="190" t="s">
        <v>25</v>
      </c>
      <c r="C10" s="190"/>
      <c r="D10" s="190"/>
      <c r="E10" s="776"/>
      <c r="F10" s="777"/>
      <c r="G10" s="777"/>
      <c r="H10" s="777"/>
      <c r="I10" s="770"/>
      <c r="J10" s="208"/>
    </row>
    <row r="11" spans="1:14" ht="4.5" customHeight="1" x14ac:dyDescent="0.2">
      <c r="A11" s="206"/>
      <c r="B11" s="190"/>
      <c r="C11" s="190"/>
      <c r="D11" s="190"/>
      <c r="E11" s="190"/>
      <c r="F11" s="190"/>
      <c r="G11" s="190"/>
      <c r="H11" s="190"/>
      <c r="I11" s="207"/>
      <c r="J11" s="208"/>
    </row>
    <row r="12" spans="1:14" x14ac:dyDescent="0.2">
      <c r="A12" s="206"/>
      <c r="B12" s="190" t="s">
        <v>26</v>
      </c>
      <c r="C12" s="190"/>
      <c r="D12" s="190"/>
      <c r="E12" s="190"/>
      <c r="F12" s="190"/>
      <c r="G12" s="190"/>
      <c r="H12" s="190"/>
      <c r="I12" s="551"/>
      <c r="J12" s="208"/>
    </row>
    <row r="13" spans="1:14" ht="4.5" customHeight="1" thickBot="1" x14ac:dyDescent="0.25">
      <c r="A13" s="206"/>
      <c r="B13" s="190"/>
      <c r="C13" s="190"/>
      <c r="D13" s="190"/>
      <c r="E13" s="190"/>
      <c r="F13" s="190"/>
      <c r="G13" s="190"/>
      <c r="H13" s="190"/>
      <c r="I13" s="457"/>
      <c r="J13" s="208"/>
    </row>
    <row r="14" spans="1:14" ht="12" customHeight="1" x14ac:dyDescent="0.2">
      <c r="A14" s="196"/>
      <c r="B14" s="458" t="s">
        <v>382</v>
      </c>
      <c r="C14" s="197"/>
      <c r="D14" s="197"/>
      <c r="E14" s="197"/>
      <c r="F14" s="197"/>
      <c r="G14" s="197"/>
      <c r="H14" s="197"/>
      <c r="I14" s="198"/>
      <c r="J14" s="199"/>
    </row>
    <row r="15" spans="1:14" ht="4.5" customHeight="1" x14ac:dyDescent="0.2">
      <c r="A15" s="206"/>
      <c r="B15" s="190"/>
      <c r="C15" s="190"/>
      <c r="D15" s="190"/>
      <c r="E15" s="190"/>
      <c r="F15" s="190"/>
      <c r="G15" s="190"/>
      <c r="H15" s="190"/>
      <c r="I15" s="207"/>
      <c r="J15" s="208"/>
    </row>
    <row r="16" spans="1:14" x14ac:dyDescent="0.2">
      <c r="A16" s="206"/>
      <c r="B16" s="190" t="s">
        <v>27</v>
      </c>
      <c r="C16" s="190"/>
      <c r="D16" s="190"/>
      <c r="E16" s="190"/>
      <c r="F16" s="190"/>
      <c r="G16" s="190"/>
      <c r="H16" s="190"/>
      <c r="I16" s="551"/>
      <c r="J16" s="208"/>
    </row>
    <row r="17" spans="1:22" ht="4.5" customHeight="1" x14ac:dyDescent="0.2">
      <c r="A17" s="206"/>
      <c r="B17" s="190"/>
      <c r="C17" s="190"/>
      <c r="D17" s="190"/>
      <c r="E17" s="190"/>
      <c r="F17" s="190"/>
      <c r="G17" s="190"/>
      <c r="H17" s="190"/>
      <c r="I17" s="207"/>
      <c r="J17" s="208"/>
    </row>
    <row r="18" spans="1:22" ht="11.25" customHeight="1" x14ac:dyDescent="0.25">
      <c r="A18" s="206"/>
      <c r="B18" s="190" t="s">
        <v>28</v>
      </c>
      <c r="C18" s="769" t="s">
        <v>181</v>
      </c>
      <c r="D18" s="770"/>
      <c r="E18" s="218" t="s">
        <v>408</v>
      </c>
      <c r="F18" s="554"/>
      <c r="G18" s="190"/>
      <c r="H18" s="190" t="s">
        <v>38</v>
      </c>
      <c r="I18" s="551"/>
      <c r="J18" s="208"/>
    </row>
    <row r="19" spans="1:22" ht="4.5" customHeight="1" x14ac:dyDescent="0.2">
      <c r="A19" s="206"/>
      <c r="B19" s="190"/>
      <c r="C19" s="190"/>
      <c r="D19" s="190"/>
      <c r="E19" s="190"/>
      <c r="F19" s="190"/>
      <c r="G19" s="190"/>
      <c r="H19" s="190"/>
      <c r="I19" s="207"/>
      <c r="J19" s="208"/>
    </row>
    <row r="20" spans="1:22" x14ac:dyDescent="0.2">
      <c r="A20" s="206"/>
      <c r="B20" s="190" t="s">
        <v>31</v>
      </c>
      <c r="C20" s="190"/>
      <c r="D20" s="190"/>
      <c r="E20" s="190"/>
      <c r="F20" s="553"/>
      <c r="G20" s="190"/>
      <c r="H20" s="190" t="s">
        <v>32</v>
      </c>
      <c r="I20" s="551"/>
      <c r="J20" s="208"/>
    </row>
    <row r="21" spans="1:22" ht="4.5" customHeight="1" x14ac:dyDescent="0.2">
      <c r="A21" s="206"/>
      <c r="B21" s="190"/>
      <c r="C21" s="190"/>
      <c r="D21" s="190"/>
      <c r="E21" s="190"/>
      <c r="F21" s="190"/>
      <c r="G21" s="190"/>
      <c r="H21" s="190"/>
      <c r="I21" s="207"/>
      <c r="J21" s="208"/>
    </row>
    <row r="22" spans="1:22" ht="12.75" x14ac:dyDescent="0.2">
      <c r="A22" s="206"/>
      <c r="B22" s="190" t="s">
        <v>442</v>
      </c>
      <c r="C22" s="190"/>
      <c r="D22" s="190"/>
      <c r="E22" s="190"/>
      <c r="F22" s="190"/>
      <c r="G22" s="190"/>
      <c r="H22" s="190" t="s">
        <v>33</v>
      </c>
      <c r="I22" s="552">
        <v>39</v>
      </c>
      <c r="J22" s="208"/>
      <c r="O22" s="191" t="s">
        <v>529</v>
      </c>
    </row>
    <row r="23" spans="1:22" ht="4.5" customHeight="1" x14ac:dyDescent="0.2">
      <c r="A23" s="206"/>
      <c r="B23" s="190"/>
      <c r="C23" s="190"/>
      <c r="D23" s="190"/>
      <c r="E23" s="190"/>
      <c r="F23" s="190"/>
      <c r="G23" s="190"/>
      <c r="H23" s="190"/>
      <c r="I23" s="207"/>
      <c r="J23" s="208"/>
    </row>
    <row r="24" spans="1:22" ht="35.25" customHeight="1" x14ac:dyDescent="0.25">
      <c r="A24" s="206"/>
      <c r="B24" s="778" t="s">
        <v>530</v>
      </c>
      <c r="C24" s="779"/>
      <c r="D24" s="779"/>
      <c r="E24" s="779"/>
      <c r="F24" s="779"/>
      <c r="G24" s="190"/>
      <c r="H24" s="218" t="s">
        <v>388</v>
      </c>
      <c r="I24" s="479" t="str">
        <f>IF(U41&gt;0,U64,"")</f>
        <v/>
      </c>
      <c r="J24" s="208"/>
      <c r="O24" s="414"/>
      <c r="P24" s="426" t="s">
        <v>510</v>
      </c>
      <c r="Q24" s="426"/>
      <c r="R24" s="426"/>
      <c r="S24" s="426"/>
      <c r="T24" s="426"/>
      <c r="U24" s="426">
        <v>2088</v>
      </c>
      <c r="V24" s="426" t="s">
        <v>511</v>
      </c>
    </row>
    <row r="25" spans="1:22" ht="4.5" customHeight="1" x14ac:dyDescent="0.2">
      <c r="A25" s="206"/>
      <c r="B25" s="190"/>
      <c r="C25" s="190"/>
      <c r="D25" s="190"/>
      <c r="E25" s="190"/>
      <c r="F25" s="190"/>
      <c r="G25" s="190"/>
      <c r="H25" s="190"/>
      <c r="I25" s="207"/>
      <c r="J25" s="208"/>
    </row>
    <row r="26" spans="1:22" ht="12.75" x14ac:dyDescent="0.2">
      <c r="A26" s="206"/>
      <c r="B26" s="190" t="s">
        <v>29</v>
      </c>
      <c r="C26" s="190"/>
      <c r="D26" s="190"/>
      <c r="E26" s="190"/>
      <c r="F26" s="190"/>
      <c r="G26" s="190"/>
      <c r="H26" s="190" t="s">
        <v>33</v>
      </c>
      <c r="I26" s="552"/>
      <c r="J26" s="208"/>
      <c r="O26" s="429" t="s">
        <v>512</v>
      </c>
    </row>
    <row r="27" spans="1:22" ht="4.5" customHeight="1" x14ac:dyDescent="0.2">
      <c r="A27" s="206"/>
      <c r="B27" s="190"/>
      <c r="C27" s="190"/>
      <c r="D27" s="190"/>
      <c r="E27" s="190"/>
      <c r="F27" s="190"/>
      <c r="G27" s="190"/>
      <c r="H27" s="190"/>
      <c r="I27" s="207"/>
      <c r="J27" s="208"/>
    </row>
    <row r="28" spans="1:22" ht="12.75" x14ac:dyDescent="0.2">
      <c r="A28" s="206"/>
      <c r="B28" s="190" t="s">
        <v>30</v>
      </c>
      <c r="C28" s="190"/>
      <c r="D28" s="190"/>
      <c r="E28" s="190"/>
      <c r="F28" s="190"/>
      <c r="G28" s="190"/>
      <c r="H28" s="190" t="s">
        <v>33</v>
      </c>
      <c r="I28" s="552"/>
      <c r="J28" s="208"/>
      <c r="O28" s="399" t="s">
        <v>513</v>
      </c>
    </row>
    <row r="29" spans="1:22" ht="4.5" customHeight="1" x14ac:dyDescent="0.2">
      <c r="A29" s="206"/>
      <c r="B29" s="190"/>
      <c r="C29" s="190"/>
      <c r="D29" s="190"/>
      <c r="E29" s="190"/>
      <c r="F29" s="190"/>
      <c r="G29" s="190"/>
      <c r="H29" s="190"/>
      <c r="I29" s="207"/>
      <c r="J29" s="208"/>
    </row>
    <row r="30" spans="1:22" ht="11.25" customHeight="1" x14ac:dyDescent="0.2">
      <c r="A30" s="206"/>
      <c r="B30" s="190" t="s">
        <v>56</v>
      </c>
      <c r="C30" s="190"/>
      <c r="D30" s="190"/>
      <c r="E30" s="190"/>
      <c r="F30" s="190"/>
      <c r="G30" s="190"/>
      <c r="H30" s="190"/>
      <c r="I30" s="559">
        <v>0</v>
      </c>
      <c r="J30" s="208"/>
      <c r="O30" s="563"/>
      <c r="P30" s="409" t="s">
        <v>514</v>
      </c>
      <c r="Q30" s="409"/>
      <c r="R30" s="424"/>
      <c r="S30" s="412">
        <f>O30*8</f>
        <v>0</v>
      </c>
      <c r="T30" s="424" t="s">
        <v>511</v>
      </c>
    </row>
    <row r="31" spans="1:22" ht="4.5" customHeight="1" x14ac:dyDescent="0.2">
      <c r="A31" s="206"/>
      <c r="B31" s="190"/>
      <c r="C31" s="190"/>
      <c r="D31" s="190"/>
      <c r="E31" s="190"/>
      <c r="F31" s="190"/>
      <c r="G31" s="190"/>
      <c r="H31" s="190"/>
      <c r="I31" s="207"/>
      <c r="J31" s="208"/>
    </row>
    <row r="32" spans="1:22" ht="11.25" customHeight="1" x14ac:dyDescent="0.2">
      <c r="A32" s="206"/>
      <c r="B32" s="212" t="s">
        <v>57</v>
      </c>
      <c r="C32" s="190"/>
      <c r="D32" s="190"/>
      <c r="E32" s="190"/>
      <c r="F32" s="190"/>
      <c r="G32" s="190"/>
      <c r="H32" s="190"/>
      <c r="I32" s="559">
        <v>0</v>
      </c>
      <c r="J32" s="208"/>
      <c r="O32" s="563"/>
      <c r="P32" s="409" t="s">
        <v>515</v>
      </c>
      <c r="Q32" s="409"/>
      <c r="R32" s="424"/>
      <c r="S32" s="412">
        <f>O32*8</f>
        <v>0</v>
      </c>
      <c r="T32" s="424" t="s">
        <v>511</v>
      </c>
    </row>
    <row r="33" spans="1:26" ht="4.5" customHeight="1" x14ac:dyDescent="0.2">
      <c r="A33" s="206"/>
      <c r="B33" s="212"/>
      <c r="C33" s="190"/>
      <c r="D33" s="190"/>
      <c r="E33" s="190"/>
      <c r="F33" s="190"/>
      <c r="G33" s="190"/>
      <c r="H33" s="190"/>
      <c r="I33" s="436"/>
      <c r="J33" s="208"/>
      <c r="O33" s="461"/>
      <c r="P33" s="437"/>
      <c r="Q33" s="437"/>
      <c r="R33" s="437"/>
      <c r="S33" s="437"/>
      <c r="T33" s="437"/>
    </row>
    <row r="34" spans="1:26" ht="12.75" x14ac:dyDescent="0.2">
      <c r="A34" s="206"/>
      <c r="B34" s="190"/>
      <c r="C34" s="190"/>
      <c r="D34" s="190"/>
      <c r="E34" s="190"/>
      <c r="F34" s="190"/>
      <c r="G34" s="190"/>
      <c r="H34" s="190"/>
      <c r="I34" s="190"/>
      <c r="J34" s="208"/>
      <c r="O34" s="563"/>
      <c r="P34" s="409" t="s">
        <v>516</v>
      </c>
      <c r="Q34" s="409"/>
      <c r="R34" s="424"/>
      <c r="S34" s="412">
        <f>O34*8</f>
        <v>0</v>
      </c>
      <c r="T34" s="424" t="s">
        <v>511</v>
      </c>
    </row>
    <row r="35" spans="1:26" ht="4.5" customHeight="1" x14ac:dyDescent="0.2">
      <c r="A35" s="214"/>
      <c r="B35" s="215"/>
      <c r="C35" s="215"/>
      <c r="D35" s="215"/>
      <c r="E35" s="215"/>
      <c r="F35" s="215"/>
      <c r="G35" s="215"/>
      <c r="H35" s="215"/>
      <c r="I35" s="216"/>
      <c r="J35" s="217"/>
    </row>
    <row r="36" spans="1:26" ht="12.75" x14ac:dyDescent="0.2">
      <c r="A36" s="200"/>
      <c r="B36" s="201" t="s">
        <v>34</v>
      </c>
      <c r="C36" s="202"/>
      <c r="D36" s="202"/>
      <c r="E36" s="211"/>
      <c r="F36" s="202"/>
      <c r="G36" s="202"/>
      <c r="H36" s="202"/>
      <c r="I36" s="204"/>
      <c r="J36" s="205"/>
      <c r="O36" s="563"/>
      <c r="P36" s="409" t="s">
        <v>517</v>
      </c>
      <c r="Q36" s="409"/>
      <c r="R36" s="424"/>
      <c r="S36" s="412">
        <f>O36*8</f>
        <v>0</v>
      </c>
      <c r="T36" s="424" t="s">
        <v>511</v>
      </c>
    </row>
    <row r="37" spans="1:26" ht="4.5" customHeight="1" x14ac:dyDescent="0.2">
      <c r="A37" s="206"/>
      <c r="B37" s="190"/>
      <c r="C37" s="190"/>
      <c r="D37" s="190"/>
      <c r="E37" s="190"/>
      <c r="F37" s="190"/>
      <c r="G37" s="190"/>
      <c r="H37" s="190"/>
      <c r="I37" s="207"/>
      <c r="J37" s="208"/>
    </row>
    <row r="38" spans="1:26" ht="12.75" x14ac:dyDescent="0.2">
      <c r="A38" s="206"/>
      <c r="B38" s="212" t="s">
        <v>39</v>
      </c>
      <c r="C38" s="554" t="s">
        <v>37</v>
      </c>
      <c r="D38" s="190"/>
      <c r="E38" s="218" t="s">
        <v>35</v>
      </c>
      <c r="F38" s="554"/>
      <c r="G38" s="190"/>
      <c r="H38" s="218" t="s">
        <v>36</v>
      </c>
      <c r="I38" s="554"/>
      <c r="J38" s="208"/>
      <c r="O38" s="563"/>
      <c r="P38" s="409" t="s">
        <v>518</v>
      </c>
      <c r="Q38" s="409"/>
      <c r="R38" s="424"/>
      <c r="S38" s="412">
        <f>O38*8</f>
        <v>0</v>
      </c>
      <c r="T38" s="424" t="s">
        <v>511</v>
      </c>
    </row>
    <row r="39" spans="1:26" x14ac:dyDescent="0.2">
      <c r="A39" s="206"/>
      <c r="B39" s="190"/>
      <c r="C39" s="190"/>
      <c r="D39" s="190"/>
      <c r="E39" s="213"/>
      <c r="F39" s="190"/>
      <c r="G39" s="190"/>
      <c r="H39" s="190"/>
      <c r="I39" s="207"/>
      <c r="J39" s="208"/>
    </row>
    <row r="40" spans="1:26" ht="4.5" customHeight="1" x14ac:dyDescent="0.2">
      <c r="A40" s="206"/>
      <c r="B40" s="190"/>
      <c r="C40" s="190"/>
      <c r="D40" s="190"/>
      <c r="E40" s="190"/>
      <c r="F40" s="190"/>
      <c r="G40" s="190"/>
      <c r="H40" s="190"/>
      <c r="I40" s="207"/>
      <c r="J40" s="208"/>
    </row>
    <row r="41" spans="1:26" ht="12.75" x14ac:dyDescent="0.2">
      <c r="A41" s="200"/>
      <c r="B41" s="201" t="s">
        <v>40</v>
      </c>
      <c r="C41" s="202"/>
      <c r="D41" s="202"/>
      <c r="E41" s="211"/>
      <c r="F41" s="202"/>
      <c r="G41" s="202"/>
      <c r="H41" s="202"/>
      <c r="I41" s="204"/>
      <c r="J41" s="205"/>
      <c r="O41" s="414"/>
      <c r="P41" s="427" t="s">
        <v>519</v>
      </c>
      <c r="Q41" s="426"/>
      <c r="R41" s="426"/>
      <c r="S41" s="426"/>
      <c r="T41" s="413"/>
      <c r="U41" s="426">
        <f>SUM(S30,S32,S34,S36,S38)</f>
        <v>0</v>
      </c>
      <c r="V41" s="426" t="s">
        <v>511</v>
      </c>
    </row>
    <row r="42" spans="1:26" ht="4.5" customHeight="1" x14ac:dyDescent="0.2">
      <c r="A42" s="206"/>
      <c r="B42" s="190"/>
      <c r="C42" s="190"/>
      <c r="D42" s="190"/>
      <c r="E42" s="190"/>
      <c r="F42" s="190"/>
      <c r="G42" s="190"/>
      <c r="H42" s="190"/>
      <c r="I42" s="207"/>
      <c r="J42" s="208"/>
    </row>
    <row r="43" spans="1:26" x14ac:dyDescent="0.2">
      <c r="A43" s="206"/>
      <c r="B43" s="190"/>
      <c r="C43" s="190"/>
      <c r="D43" s="190"/>
      <c r="E43" s="213"/>
      <c r="F43" s="190"/>
      <c r="G43" s="190"/>
      <c r="H43" s="190" t="s">
        <v>42</v>
      </c>
      <c r="I43" s="207" t="s">
        <v>41</v>
      </c>
      <c r="J43" s="208"/>
    </row>
    <row r="44" spans="1:26" ht="12.75" x14ac:dyDescent="0.2">
      <c r="A44" s="206"/>
      <c r="B44" s="190" t="s">
        <v>400</v>
      </c>
      <c r="C44" s="190"/>
      <c r="D44" s="190"/>
      <c r="E44" s="213"/>
      <c r="F44" s="190"/>
      <c r="G44" s="190"/>
      <c r="H44" s="552"/>
      <c r="I44" s="555">
        <v>0</v>
      </c>
      <c r="J44" s="208"/>
      <c r="O44" s="429" t="s">
        <v>520</v>
      </c>
    </row>
    <row r="45" spans="1:26" ht="11.25" customHeight="1" x14ac:dyDescent="0.2">
      <c r="A45" s="206"/>
      <c r="B45" s="774" t="s">
        <v>43</v>
      </c>
      <c r="C45" s="774"/>
      <c r="D45" s="774"/>
      <c r="E45" s="774"/>
      <c r="F45" s="774"/>
      <c r="G45" s="775"/>
      <c r="H45" s="552"/>
      <c r="I45" s="555">
        <v>0</v>
      </c>
      <c r="J45" s="208"/>
      <c r="O45" s="189" t="s">
        <v>528</v>
      </c>
      <c r="S45" s="189" t="s">
        <v>521</v>
      </c>
      <c r="T45" s="417"/>
    </row>
    <row r="46" spans="1:26" ht="15" x14ac:dyDescent="0.25">
      <c r="A46" s="206"/>
      <c r="B46" s="774"/>
      <c r="C46" s="774"/>
      <c r="D46" s="774"/>
      <c r="E46" s="774"/>
      <c r="F46" s="774"/>
      <c r="G46" s="775"/>
      <c r="H46" s="552"/>
      <c r="I46" s="555">
        <v>0</v>
      </c>
      <c r="J46" s="208"/>
      <c r="O46" s="780"/>
      <c r="P46" s="777"/>
      <c r="Q46" s="777"/>
      <c r="R46" s="781"/>
      <c r="S46" s="564"/>
      <c r="T46" s="424" t="s">
        <v>522</v>
      </c>
      <c r="U46" s="418"/>
    </row>
    <row r="47" spans="1:26" ht="4.5" customHeight="1" x14ac:dyDescent="0.2">
      <c r="A47" s="206"/>
      <c r="B47" s="190"/>
      <c r="C47" s="190"/>
      <c r="D47" s="190"/>
      <c r="E47" s="190"/>
      <c r="F47" s="190"/>
      <c r="G47" s="190"/>
      <c r="H47" s="190"/>
      <c r="I47" s="207"/>
      <c r="J47" s="208"/>
    </row>
    <row r="48" spans="1:26" ht="12.75" customHeight="1" x14ac:dyDescent="0.2">
      <c r="A48" s="206"/>
      <c r="B48" s="190"/>
      <c r="C48" s="190"/>
      <c r="D48" s="190"/>
      <c r="E48" s="213"/>
      <c r="F48" s="190"/>
      <c r="G48" s="190"/>
      <c r="H48" s="190"/>
      <c r="I48" s="207"/>
      <c r="J48" s="208"/>
      <c r="U48" s="430"/>
      <c r="Z48" s="234"/>
    </row>
    <row r="49" spans="1:26" ht="15" customHeight="1" x14ac:dyDescent="0.25">
      <c r="A49" s="206"/>
      <c r="B49" s="190" t="s">
        <v>44</v>
      </c>
      <c r="C49" s="190" t="s">
        <v>45</v>
      </c>
      <c r="D49" s="190"/>
      <c r="E49" s="555">
        <v>0</v>
      </c>
      <c r="F49" s="190"/>
      <c r="G49" s="190"/>
      <c r="H49" s="190"/>
      <c r="I49" s="480">
        <f>(H44+H45+H46)*E49</f>
        <v>0</v>
      </c>
      <c r="J49" s="208"/>
      <c r="O49" s="780"/>
      <c r="P49" s="777"/>
      <c r="Q49" s="777"/>
      <c r="R49" s="781"/>
      <c r="S49" s="564"/>
      <c r="T49" s="424" t="s">
        <v>522</v>
      </c>
      <c r="U49" s="190"/>
    </row>
    <row r="50" spans="1:26" ht="4.5" customHeight="1" x14ac:dyDescent="0.2">
      <c r="A50" s="206"/>
      <c r="B50" s="190"/>
      <c r="C50" s="190"/>
      <c r="D50" s="190"/>
      <c r="E50" s="190"/>
      <c r="F50" s="190"/>
      <c r="G50" s="190"/>
      <c r="H50" s="190"/>
      <c r="I50" s="207"/>
      <c r="J50" s="208"/>
      <c r="U50" s="190"/>
    </row>
    <row r="51" spans="1:26" ht="15" x14ac:dyDescent="0.25">
      <c r="A51" s="206"/>
      <c r="B51" s="190" t="s">
        <v>587</v>
      </c>
      <c r="C51" s="190"/>
      <c r="D51" s="190"/>
      <c r="E51" s="213"/>
      <c r="F51" s="190"/>
      <c r="G51" s="190"/>
      <c r="H51" s="190"/>
      <c r="I51" s="555">
        <v>0</v>
      </c>
      <c r="J51" s="208"/>
      <c r="O51" s="780"/>
      <c r="P51" s="777"/>
      <c r="Q51" s="777"/>
      <c r="R51" s="781"/>
      <c r="S51" s="564"/>
      <c r="T51" s="424" t="s">
        <v>522</v>
      </c>
      <c r="U51" s="430"/>
    </row>
    <row r="52" spans="1:26" x14ac:dyDescent="0.2">
      <c r="A52" s="206"/>
      <c r="B52" s="190"/>
      <c r="C52" s="190"/>
      <c r="D52" s="190"/>
      <c r="E52" s="213"/>
      <c r="F52" s="190"/>
      <c r="G52" s="190"/>
      <c r="H52" s="190"/>
      <c r="I52" s="207"/>
      <c r="J52" s="208"/>
      <c r="U52" s="190"/>
    </row>
    <row r="53" spans="1:26" ht="15" x14ac:dyDescent="0.25">
      <c r="A53" s="206"/>
      <c r="B53" s="190" t="s">
        <v>46</v>
      </c>
      <c r="C53" s="190"/>
      <c r="D53" s="190"/>
      <c r="E53" s="213"/>
      <c r="F53" s="190"/>
      <c r="G53" s="190"/>
      <c r="H53" s="190"/>
      <c r="I53" s="480">
        <f>IF(I22&gt;0,((H44*I44)+(H45*I45)+(H46*I46)+I49)/I22*I28+((I51/12)*(I28/I22)*(H44+H45+H46)),0)</f>
        <v>0</v>
      </c>
      <c r="J53" s="208"/>
      <c r="O53" s="780"/>
      <c r="P53" s="777"/>
      <c r="Q53" s="777"/>
      <c r="R53" s="781"/>
      <c r="S53" s="564"/>
      <c r="T53" s="424" t="s">
        <v>522</v>
      </c>
      <c r="U53" s="430"/>
    </row>
    <row r="54" spans="1:26" x14ac:dyDescent="0.2">
      <c r="A54" s="206"/>
      <c r="B54" s="190"/>
      <c r="C54" s="190"/>
      <c r="D54" s="190"/>
      <c r="E54" s="213"/>
      <c r="F54" s="190"/>
      <c r="G54" s="190"/>
      <c r="H54" s="190"/>
      <c r="I54" s="207"/>
      <c r="J54" s="208"/>
      <c r="U54" s="190"/>
    </row>
    <row r="55" spans="1:26" ht="15" x14ac:dyDescent="0.25">
      <c r="A55" s="206"/>
      <c r="B55" s="190" t="s">
        <v>47</v>
      </c>
      <c r="C55" s="190"/>
      <c r="D55" s="190"/>
      <c r="E55" s="213"/>
      <c r="F55" s="190"/>
      <c r="G55" s="190"/>
      <c r="H55" s="190"/>
      <c r="I55" s="207"/>
      <c r="J55" s="208"/>
      <c r="N55" s="189"/>
      <c r="O55" s="780"/>
      <c r="P55" s="777"/>
      <c r="Q55" s="777"/>
      <c r="R55" s="781"/>
      <c r="S55" s="564"/>
      <c r="T55" s="424" t="s">
        <v>522</v>
      </c>
      <c r="U55" s="430"/>
    </row>
    <row r="56" spans="1:26" ht="11.25" customHeight="1" x14ac:dyDescent="0.25">
      <c r="A56" s="206"/>
      <c r="B56" s="190"/>
      <c r="C56" s="190" t="s">
        <v>48</v>
      </c>
      <c r="D56" s="190"/>
      <c r="E56" s="213"/>
      <c r="F56" s="481">
        <v>9.2999999999999999E-2</v>
      </c>
      <c r="G56" s="190"/>
      <c r="H56" s="190"/>
      <c r="I56" s="480">
        <f>$I$53*F56</f>
        <v>0</v>
      </c>
      <c r="J56" s="208"/>
      <c r="N56" s="189"/>
      <c r="O56" s="780"/>
      <c r="P56" s="777"/>
      <c r="Q56" s="777"/>
      <c r="R56" s="781"/>
      <c r="S56" s="564"/>
      <c r="T56" s="424" t="s">
        <v>522</v>
      </c>
      <c r="U56" s="430"/>
      <c r="Z56" s="234"/>
    </row>
    <row r="57" spans="1:26" x14ac:dyDescent="0.2">
      <c r="A57" s="206"/>
      <c r="B57" s="190"/>
      <c r="C57" s="190" t="s">
        <v>49</v>
      </c>
      <c r="D57" s="190"/>
      <c r="E57" s="213"/>
      <c r="F57" s="481">
        <v>1.2999999999999999E-2</v>
      </c>
      <c r="G57" s="190"/>
      <c r="H57" s="190"/>
      <c r="I57" s="480">
        <f>$I$53*F57</f>
        <v>0</v>
      </c>
      <c r="J57" s="208"/>
      <c r="N57" s="189"/>
    </row>
    <row r="58" spans="1:26" ht="18.75" x14ac:dyDescent="0.2">
      <c r="A58" s="206"/>
      <c r="B58" s="491" t="s">
        <v>585</v>
      </c>
      <c r="C58" s="190" t="s">
        <v>50</v>
      </c>
      <c r="D58" s="190"/>
      <c r="E58" s="213"/>
      <c r="F58" s="481">
        <v>7.2999999999999995E-2</v>
      </c>
      <c r="G58" s="190"/>
      <c r="H58" s="556">
        <v>0</v>
      </c>
      <c r="I58" s="480">
        <f>$I$53*F58+H58*I53</f>
        <v>0</v>
      </c>
      <c r="J58" s="208"/>
      <c r="N58" s="189"/>
      <c r="O58" s="425" t="s">
        <v>523</v>
      </c>
      <c r="P58" s="430"/>
      <c r="Q58" s="430"/>
      <c r="R58" s="430"/>
      <c r="S58" s="430">
        <f>SUM(S46,S49,S51,S53,S55,S56)/60</f>
        <v>0</v>
      </c>
      <c r="T58" s="430" t="s">
        <v>524</v>
      </c>
      <c r="U58" s="430"/>
    </row>
    <row r="59" spans="1:26" x14ac:dyDescent="0.2">
      <c r="A59" s="206"/>
      <c r="B59" s="190"/>
      <c r="C59" s="190" t="s">
        <v>51</v>
      </c>
      <c r="D59" s="190"/>
      <c r="E59" s="213"/>
      <c r="F59" s="481">
        <v>1.7999999999999999E-2</v>
      </c>
      <c r="G59" s="190"/>
      <c r="H59" s="367">
        <f>IF(H60&gt;0,H60,F60)</f>
        <v>6.7317999999999996E-3</v>
      </c>
      <c r="I59" s="480">
        <f>$I$53*F59</f>
        <v>0</v>
      </c>
      <c r="J59" s="208"/>
      <c r="M59" s="463" t="s">
        <v>556</v>
      </c>
      <c r="N59" s="189"/>
    </row>
    <row r="60" spans="1:26" ht="18.75" x14ac:dyDescent="0.2">
      <c r="A60" s="206"/>
      <c r="B60" s="491" t="s">
        <v>580</v>
      </c>
      <c r="C60" s="190" t="s">
        <v>52</v>
      </c>
      <c r="D60" s="190"/>
      <c r="E60" s="213"/>
      <c r="F60" s="481">
        <v>6.7317999999999996E-3</v>
      </c>
      <c r="G60" s="190"/>
      <c r="H60" s="556">
        <v>0</v>
      </c>
      <c r="I60" s="480">
        <f>$I$53*H59</f>
        <v>0</v>
      </c>
      <c r="J60" s="208"/>
      <c r="N60" s="189"/>
      <c r="O60" s="427" t="s">
        <v>525</v>
      </c>
      <c r="P60" s="426"/>
      <c r="Q60" s="426"/>
      <c r="R60" s="426"/>
      <c r="S60" s="426"/>
      <c r="T60" s="426"/>
      <c r="U60" s="428">
        <f>S58*((365/7)-((O30+O32+O34+O36+O38)/5))</f>
        <v>0</v>
      </c>
      <c r="V60" s="426" t="s">
        <v>511</v>
      </c>
    </row>
    <row r="61" spans="1:26" ht="11.25" customHeight="1" x14ac:dyDescent="0.2">
      <c r="A61" s="206"/>
      <c r="B61" s="491" t="s">
        <v>579</v>
      </c>
      <c r="C61" s="190" t="s">
        <v>53</v>
      </c>
      <c r="D61" s="190"/>
      <c r="E61" s="213"/>
      <c r="F61" s="481">
        <v>1.5E-3</v>
      </c>
      <c r="G61" s="190"/>
      <c r="H61" s="557" t="s">
        <v>181</v>
      </c>
      <c r="I61" s="480">
        <f>IF(H61=$M$63,0,$I$53*F61)</f>
        <v>0</v>
      </c>
      <c r="J61" s="208"/>
      <c r="M61" s="249" t="s">
        <v>181</v>
      </c>
      <c r="N61" s="189"/>
    </row>
    <row r="62" spans="1:26" ht="18.75" x14ac:dyDescent="0.2">
      <c r="A62" s="206"/>
      <c r="B62" s="491" t="s">
        <v>581</v>
      </c>
      <c r="C62" s="190" t="s">
        <v>433</v>
      </c>
      <c r="D62" s="190"/>
      <c r="E62" s="213"/>
      <c r="F62" s="558">
        <v>0</v>
      </c>
      <c r="G62" s="190"/>
      <c r="H62" s="190"/>
      <c r="I62" s="480">
        <f>$I$53*F62</f>
        <v>0</v>
      </c>
      <c r="J62" s="208"/>
      <c r="M62" s="249" t="s">
        <v>531</v>
      </c>
      <c r="N62" s="189"/>
      <c r="O62" s="429" t="s">
        <v>526</v>
      </c>
    </row>
    <row r="63" spans="1:26" x14ac:dyDescent="0.2">
      <c r="A63" s="206"/>
      <c r="B63" s="504" t="s">
        <v>586</v>
      </c>
      <c r="C63" s="190" t="s">
        <v>55</v>
      </c>
      <c r="D63" s="190"/>
      <c r="E63" s="771"/>
      <c r="F63" s="771"/>
      <c r="G63" s="190"/>
      <c r="H63" s="190"/>
      <c r="I63" s="555"/>
      <c r="J63" s="208"/>
      <c r="M63" s="249" t="s">
        <v>578</v>
      </c>
      <c r="N63" s="189"/>
    </row>
    <row r="64" spans="1:26" ht="13.5" thickBot="1" x14ac:dyDescent="0.25">
      <c r="A64" s="206"/>
      <c r="B64" s="190"/>
      <c r="C64" s="503"/>
      <c r="D64" s="190"/>
      <c r="E64" s="190"/>
      <c r="F64" s="190"/>
      <c r="G64" s="190"/>
      <c r="H64" s="190"/>
      <c r="I64" s="207"/>
      <c r="J64" s="208"/>
      <c r="L64" s="219"/>
      <c r="N64" s="189"/>
      <c r="O64" s="433" t="s">
        <v>527</v>
      </c>
      <c r="P64" s="432"/>
      <c r="Q64" s="432"/>
      <c r="R64" s="431"/>
      <c r="S64" s="434"/>
      <c r="T64" s="431"/>
      <c r="U64" s="435">
        <f>U24-U41-U60</f>
        <v>2088</v>
      </c>
      <c r="V64" s="432" t="s">
        <v>511</v>
      </c>
    </row>
    <row r="65" spans="1:15" ht="15.75" customHeight="1" x14ac:dyDescent="0.2">
      <c r="A65" s="200"/>
      <c r="B65" s="201" t="s">
        <v>401</v>
      </c>
      <c r="C65" s="201"/>
      <c r="D65" s="201"/>
      <c r="E65" s="201"/>
      <c r="F65" s="201"/>
      <c r="G65" s="201"/>
      <c r="H65" s="201"/>
      <c r="I65" s="482">
        <f>I53+SUM(I56:I63)</f>
        <v>0</v>
      </c>
      <c r="J65" s="205"/>
      <c r="M65" s="249">
        <f>IF(I89+I108&gt;0,0,I53+I56+I57+I58+I59+I60+I61+I62+I63)</f>
        <v>0</v>
      </c>
      <c r="N65" s="189"/>
    </row>
    <row r="66" spans="1:15" ht="12.75" thickBot="1" x14ac:dyDescent="0.25">
      <c r="A66" s="209"/>
      <c r="B66" s="483"/>
      <c r="C66" s="483"/>
      <c r="D66" s="483"/>
      <c r="E66" s="483"/>
      <c r="F66" s="483"/>
      <c r="G66" s="483"/>
      <c r="H66" s="483"/>
      <c r="I66" s="484"/>
      <c r="J66" s="210"/>
      <c r="N66" s="189"/>
    </row>
    <row r="67" spans="1:15" ht="12" x14ac:dyDescent="0.2">
      <c r="A67" s="200"/>
      <c r="B67" s="201" t="s">
        <v>604</v>
      </c>
      <c r="C67" s="202"/>
      <c r="D67" s="202"/>
      <c r="E67" s="202"/>
      <c r="F67" s="202"/>
      <c r="G67" s="202"/>
      <c r="H67" s="202"/>
      <c r="I67" s="204"/>
      <c r="J67" s="205"/>
      <c r="N67" s="189"/>
    </row>
    <row r="68" spans="1:15" ht="4.5" customHeight="1" x14ac:dyDescent="0.2">
      <c r="A68" s="206"/>
      <c r="B68" s="190"/>
      <c r="C68" s="190"/>
      <c r="D68" s="190"/>
      <c r="E68" s="190"/>
      <c r="F68" s="190"/>
      <c r="G68" s="190"/>
      <c r="H68" s="190"/>
      <c r="I68" s="207"/>
      <c r="J68" s="208"/>
      <c r="N68" s="189"/>
    </row>
    <row r="69" spans="1:15" x14ac:dyDescent="0.2">
      <c r="A69" s="206"/>
      <c r="B69" s="190" t="s">
        <v>27</v>
      </c>
      <c r="C69" s="190"/>
      <c r="D69" s="190"/>
      <c r="E69" s="190"/>
      <c r="F69" s="190"/>
      <c r="G69" s="190"/>
      <c r="H69" s="190"/>
      <c r="I69" s="551"/>
      <c r="J69" s="208"/>
      <c r="N69" s="189"/>
    </row>
    <row r="70" spans="1:15" ht="4.5" customHeight="1" x14ac:dyDescent="0.2">
      <c r="A70" s="206"/>
      <c r="B70" s="190"/>
      <c r="C70" s="190"/>
      <c r="D70" s="190"/>
      <c r="E70" s="190"/>
      <c r="F70" s="190"/>
      <c r="G70" s="190"/>
      <c r="H70" s="190"/>
      <c r="I70" s="207"/>
      <c r="J70" s="208"/>
      <c r="M70" s="246"/>
      <c r="N70" s="246"/>
      <c r="O70" s="246"/>
    </row>
    <row r="71" spans="1:15" ht="11.25" customHeight="1" x14ac:dyDescent="0.25">
      <c r="A71" s="206"/>
      <c r="B71" s="190" t="s">
        <v>28</v>
      </c>
      <c r="C71" s="769" t="s">
        <v>181</v>
      </c>
      <c r="D71" s="770"/>
      <c r="E71" s="218" t="s">
        <v>408</v>
      </c>
      <c r="F71" s="551"/>
      <c r="G71" s="190"/>
      <c r="H71" s="190" t="s">
        <v>38</v>
      </c>
      <c r="I71" s="551"/>
      <c r="J71" s="208"/>
      <c r="M71" s="246"/>
      <c r="N71" s="246"/>
      <c r="O71" s="246"/>
    </row>
    <row r="72" spans="1:15" ht="4.5" customHeight="1" x14ac:dyDescent="0.2">
      <c r="A72" s="206"/>
      <c r="B72" s="190"/>
      <c r="C72" s="190"/>
      <c r="D72" s="190"/>
      <c r="E72" s="218"/>
      <c r="F72" s="190"/>
      <c r="G72" s="190"/>
      <c r="H72" s="190"/>
      <c r="I72" s="207"/>
      <c r="J72" s="208"/>
      <c r="L72" s="235" t="s">
        <v>405</v>
      </c>
      <c r="M72" s="246"/>
      <c r="N72" s="246"/>
      <c r="O72" s="246"/>
    </row>
    <row r="73" spans="1:15" x14ac:dyDescent="0.2">
      <c r="A73" s="206"/>
      <c r="B73" s="190" t="s">
        <v>406</v>
      </c>
      <c r="C73" s="246">
        <f>(I73-F73)+1</f>
        <v>1</v>
      </c>
      <c r="D73" s="190"/>
      <c r="E73" s="218" t="s">
        <v>407</v>
      </c>
      <c r="F73" s="551"/>
      <c r="G73" s="190"/>
      <c r="H73" s="190" t="s">
        <v>32</v>
      </c>
      <c r="I73" s="551"/>
      <c r="J73" s="208"/>
      <c r="L73" s="235" t="s">
        <v>181</v>
      </c>
      <c r="M73" s="246"/>
      <c r="N73" s="246"/>
      <c r="O73" s="246"/>
    </row>
    <row r="74" spans="1:15" ht="4.5" customHeight="1" x14ac:dyDescent="0.2">
      <c r="A74" s="206"/>
      <c r="B74" s="190"/>
      <c r="C74" s="190"/>
      <c r="D74" s="190"/>
      <c r="E74" s="190"/>
      <c r="F74" s="190"/>
      <c r="G74" s="190"/>
      <c r="H74" s="190"/>
      <c r="I74" s="207"/>
      <c r="J74" s="208"/>
      <c r="L74" s="235" t="s">
        <v>199</v>
      </c>
      <c r="M74" s="246"/>
      <c r="N74" s="246"/>
      <c r="O74" s="246"/>
    </row>
    <row r="75" spans="1:15" x14ac:dyDescent="0.2">
      <c r="A75" s="206"/>
      <c r="B75" s="190" t="s">
        <v>423</v>
      </c>
      <c r="C75" s="190"/>
      <c r="D75" s="190"/>
      <c r="E75" s="190"/>
      <c r="F75" s="190"/>
      <c r="G75" s="190"/>
      <c r="H75" s="190"/>
      <c r="I75" s="552"/>
      <c r="J75" s="208"/>
      <c r="L75" s="235" t="s">
        <v>200</v>
      </c>
      <c r="M75" s="246"/>
      <c r="N75" s="246"/>
      <c r="O75" s="246"/>
    </row>
    <row r="76" spans="1:15" ht="4.5" customHeight="1" x14ac:dyDescent="0.2">
      <c r="A76" s="206"/>
      <c r="B76" s="190"/>
      <c r="C76" s="190"/>
      <c r="D76" s="190"/>
      <c r="E76" s="190"/>
      <c r="F76" s="190"/>
      <c r="G76" s="190"/>
      <c r="H76" s="190"/>
      <c r="I76" s="207"/>
      <c r="J76" s="208"/>
      <c r="M76" s="246"/>
      <c r="N76" s="246"/>
      <c r="O76" s="246"/>
    </row>
    <row r="77" spans="1:15" ht="12.75" x14ac:dyDescent="0.2">
      <c r="A77" s="206"/>
      <c r="B77" s="190" t="s">
        <v>439</v>
      </c>
      <c r="C77" s="190"/>
      <c r="D77" s="190"/>
      <c r="E77" s="190"/>
      <c r="F77" s="363"/>
      <c r="G77" s="190"/>
      <c r="H77" s="364"/>
      <c r="I77" s="555"/>
      <c r="J77" s="208"/>
      <c r="M77" s="246"/>
      <c r="N77" s="246"/>
      <c r="O77" s="246"/>
    </row>
    <row r="78" spans="1:15" ht="4.5" customHeight="1" x14ac:dyDescent="0.2">
      <c r="A78" s="206"/>
      <c r="B78" s="190"/>
      <c r="C78" s="190"/>
      <c r="D78" s="190"/>
      <c r="E78" s="190"/>
      <c r="F78" s="190"/>
      <c r="G78" s="190"/>
      <c r="H78" s="190"/>
      <c r="I78" s="207"/>
      <c r="J78" s="208"/>
      <c r="M78" s="246"/>
      <c r="N78" s="246"/>
      <c r="O78" s="246"/>
    </row>
    <row r="79" spans="1:15" x14ac:dyDescent="0.2">
      <c r="A79" s="206"/>
      <c r="B79" s="190" t="s">
        <v>441</v>
      </c>
      <c r="C79" s="190"/>
      <c r="D79" s="190"/>
      <c r="E79" s="246">
        <f>C73/365*12</f>
        <v>3.2876712328767127E-2</v>
      </c>
      <c r="F79" s="479">
        <f>ROUNDUP(E79*I75,0)</f>
        <v>0</v>
      </c>
      <c r="G79" s="190"/>
      <c r="H79" s="190" t="s">
        <v>440</v>
      </c>
      <c r="I79" s="485">
        <f>IF(N79&gt;603,0,M79)</f>
        <v>0</v>
      </c>
      <c r="J79" s="208"/>
      <c r="M79" s="370">
        <f>F79*I77</f>
        <v>0</v>
      </c>
      <c r="N79" s="371">
        <f>M79/E79</f>
        <v>0</v>
      </c>
      <c r="O79" s="246"/>
    </row>
    <row r="80" spans="1:15" ht="6.75" customHeight="1" x14ac:dyDescent="0.2">
      <c r="A80" s="206"/>
      <c r="B80" s="190"/>
      <c r="C80" s="190"/>
      <c r="D80" s="190"/>
      <c r="E80" s="190"/>
      <c r="F80" s="190"/>
      <c r="G80" s="190"/>
      <c r="H80" s="190"/>
      <c r="I80" s="236"/>
      <c r="J80" s="208"/>
      <c r="M80" s="246"/>
      <c r="N80" s="246"/>
      <c r="O80" s="246"/>
    </row>
    <row r="81" spans="1:15" x14ac:dyDescent="0.2">
      <c r="A81" s="206"/>
      <c r="B81" s="190" t="s">
        <v>588</v>
      </c>
      <c r="C81" s="190"/>
      <c r="D81" s="190"/>
      <c r="E81" s="190"/>
      <c r="F81" s="190"/>
      <c r="G81" s="190"/>
      <c r="H81" s="190"/>
      <c r="I81" s="236"/>
      <c r="J81" s="208"/>
      <c r="M81" s="246"/>
      <c r="N81" s="246"/>
      <c r="O81" s="246"/>
    </row>
    <row r="82" spans="1:15" x14ac:dyDescent="0.2">
      <c r="A82" s="206"/>
      <c r="B82" s="190"/>
      <c r="C82" s="190" t="s">
        <v>409</v>
      </c>
      <c r="D82" s="190"/>
      <c r="E82" s="190"/>
      <c r="F82" s="481">
        <v>0.13</v>
      </c>
      <c r="G82" s="190"/>
      <c r="H82" s="190"/>
      <c r="I82" s="480">
        <f>$I$79*F82</f>
        <v>0</v>
      </c>
      <c r="J82" s="208"/>
      <c r="M82" s="246"/>
      <c r="N82" s="246"/>
      <c r="O82" s="246"/>
    </row>
    <row r="83" spans="1:15" x14ac:dyDescent="0.2">
      <c r="A83" s="206"/>
      <c r="B83" s="190"/>
      <c r="C83" s="190" t="s">
        <v>410</v>
      </c>
      <c r="D83" s="190"/>
      <c r="E83" s="190"/>
      <c r="F83" s="481">
        <v>0.15</v>
      </c>
      <c r="G83" s="190"/>
      <c r="H83" s="190"/>
      <c r="I83" s="480">
        <f>$I$79*F83</f>
        <v>0</v>
      </c>
      <c r="J83" s="208"/>
      <c r="K83" s="225"/>
      <c r="M83" s="246"/>
      <c r="N83" s="246"/>
      <c r="O83" s="246"/>
    </row>
    <row r="84" spans="1:15" x14ac:dyDescent="0.2">
      <c r="A84" s="206"/>
      <c r="B84" s="190"/>
      <c r="C84" s="190" t="s">
        <v>411</v>
      </c>
      <c r="D84" s="190"/>
      <c r="E84" s="190"/>
      <c r="F84" s="481">
        <v>0.02</v>
      </c>
      <c r="G84" s="190"/>
      <c r="H84" s="190"/>
      <c r="I84" s="480">
        <f>$I$79*F84</f>
        <v>0</v>
      </c>
      <c r="J84" s="208"/>
      <c r="K84" s="225"/>
      <c r="M84" s="246"/>
      <c r="N84" s="246"/>
      <c r="O84" s="246"/>
    </row>
    <row r="85" spans="1:15" ht="11.25" customHeight="1" x14ac:dyDescent="0.2">
      <c r="A85" s="206"/>
      <c r="B85" s="491" t="s">
        <v>579</v>
      </c>
      <c r="C85" s="190" t="s">
        <v>53</v>
      </c>
      <c r="D85" s="190"/>
      <c r="E85" s="190"/>
      <c r="F85" s="481">
        <v>5.9999999999999995E-4</v>
      </c>
      <c r="G85" s="190"/>
      <c r="H85" s="557" t="s">
        <v>181</v>
      </c>
      <c r="I85" s="480">
        <f>IF(H85=$M$63,0,$I$79*F85)</f>
        <v>0</v>
      </c>
      <c r="J85" s="208"/>
      <c r="M85" s="246"/>
      <c r="N85" s="246"/>
      <c r="O85" s="246"/>
    </row>
    <row r="86" spans="1:15" x14ac:dyDescent="0.2">
      <c r="A86" s="206"/>
      <c r="B86" s="190"/>
      <c r="C86" s="190" t="s">
        <v>54</v>
      </c>
      <c r="D86" s="190"/>
      <c r="E86" s="213"/>
      <c r="F86" s="481">
        <v>2.2000000000000001E-3</v>
      </c>
      <c r="G86" s="190"/>
      <c r="H86" s="486">
        <f>SUM(F82:F86)</f>
        <v>0.30280000000000001</v>
      </c>
      <c r="I86" s="480">
        <f>$I$79*F86</f>
        <v>0</v>
      </c>
      <c r="J86" s="238"/>
      <c r="N86" s="189"/>
    </row>
    <row r="87" spans="1:15" x14ac:dyDescent="0.2">
      <c r="A87" s="206"/>
      <c r="B87" s="504" t="s">
        <v>586</v>
      </c>
      <c r="C87" s="190" t="s">
        <v>55</v>
      </c>
      <c r="D87" s="190"/>
      <c r="E87" s="771"/>
      <c r="F87" s="771"/>
      <c r="G87" s="190"/>
      <c r="H87" s="190"/>
      <c r="I87" s="555">
        <v>0</v>
      </c>
      <c r="J87" s="208"/>
      <c r="N87" s="189"/>
    </row>
    <row r="88" spans="1:15" ht="11.25" customHeight="1" x14ac:dyDescent="0.2">
      <c r="A88" s="206"/>
      <c r="B88" s="228"/>
      <c r="C88" s="237"/>
      <c r="D88" s="215"/>
      <c r="E88" s="226"/>
      <c r="F88" s="226"/>
      <c r="G88" s="215"/>
      <c r="H88" s="215"/>
      <c r="I88" s="207"/>
      <c r="J88" s="208"/>
      <c r="N88" s="189"/>
    </row>
    <row r="89" spans="1:15" ht="14.25" customHeight="1" x14ac:dyDescent="0.2">
      <c r="A89" s="200"/>
      <c r="B89" s="201" t="s">
        <v>401</v>
      </c>
      <c r="C89" s="201"/>
      <c r="D89" s="201"/>
      <c r="E89" s="201"/>
      <c r="F89" s="201"/>
      <c r="G89" s="201"/>
      <c r="H89" s="201"/>
      <c r="I89" s="487">
        <f>SUM(I79,I82:I87)</f>
        <v>0</v>
      </c>
      <c r="J89" s="205"/>
      <c r="M89" s="249">
        <f>IF(I65+I108&gt;0,0,M79+I82+I83+I84+I85+I86+I87)</f>
        <v>0</v>
      </c>
      <c r="N89" s="189"/>
    </row>
    <row r="90" spans="1:15" ht="12" thickBot="1" x14ac:dyDescent="0.25">
      <c r="A90" s="221"/>
      <c r="B90" s="488"/>
      <c r="C90" s="443"/>
      <c r="D90" s="443"/>
      <c r="E90" s="443"/>
      <c r="F90" s="443"/>
      <c r="G90" s="443"/>
      <c r="H90" s="443"/>
      <c r="I90" s="489"/>
      <c r="J90" s="222"/>
    </row>
    <row r="91" spans="1:15" ht="11.25" customHeight="1" x14ac:dyDescent="0.2">
      <c r="A91" s="214"/>
      <c r="B91" s="232"/>
      <c r="C91" s="232"/>
      <c r="D91" s="232"/>
      <c r="E91" s="232"/>
      <c r="F91" s="232"/>
      <c r="G91" s="232"/>
      <c r="H91" s="232"/>
      <c r="I91" s="233"/>
      <c r="J91" s="217"/>
    </row>
    <row r="92" spans="1:15" s="234" customFormat="1" ht="4.5" customHeight="1" x14ac:dyDescent="0.2">
      <c r="A92" s="214"/>
      <c r="B92" s="215"/>
      <c r="C92" s="215"/>
      <c r="D92" s="215"/>
      <c r="E92" s="215"/>
      <c r="F92" s="215"/>
      <c r="G92" s="215"/>
      <c r="H92" s="215"/>
      <c r="I92" s="216"/>
      <c r="J92" s="217"/>
      <c r="M92" s="250"/>
      <c r="N92" s="250"/>
    </row>
    <row r="93" spans="1:15" ht="12" x14ac:dyDescent="0.2">
      <c r="A93" s="200"/>
      <c r="B93" s="201" t="s">
        <v>381</v>
      </c>
      <c r="C93" s="202"/>
      <c r="D93" s="202"/>
      <c r="E93" s="202"/>
      <c r="F93" s="202"/>
      <c r="G93" s="202"/>
      <c r="H93" s="202"/>
      <c r="I93" s="204"/>
      <c r="J93" s="205"/>
    </row>
    <row r="94" spans="1:15" ht="4.5" customHeight="1" x14ac:dyDescent="0.2">
      <c r="A94" s="206"/>
      <c r="B94" s="190"/>
      <c r="C94" s="190"/>
      <c r="D94" s="190"/>
      <c r="E94" s="190"/>
      <c r="F94" s="190"/>
      <c r="G94" s="190"/>
      <c r="H94" s="190"/>
      <c r="I94" s="207"/>
      <c r="J94" s="208"/>
    </row>
    <row r="95" spans="1:15" x14ac:dyDescent="0.2">
      <c r="A95" s="206"/>
      <c r="B95" s="190" t="s">
        <v>383</v>
      </c>
      <c r="C95" s="190"/>
      <c r="D95" s="190"/>
      <c r="E95" s="190"/>
      <c r="F95" s="190"/>
      <c r="G95" s="190"/>
      <c r="H95" s="190"/>
      <c r="I95" s="551"/>
      <c r="J95" s="208"/>
    </row>
    <row r="96" spans="1:15" ht="4.5" customHeight="1" x14ac:dyDescent="0.2">
      <c r="A96" s="206"/>
      <c r="B96" s="190"/>
      <c r="C96" s="190"/>
      <c r="D96" s="190"/>
      <c r="E96" s="190"/>
      <c r="F96" s="190"/>
      <c r="G96" s="190"/>
      <c r="H96" s="190"/>
      <c r="I96" s="207"/>
      <c r="J96" s="208"/>
    </row>
    <row r="97" spans="1:14" ht="11.25" customHeight="1" x14ac:dyDescent="0.25">
      <c r="A97" s="206"/>
      <c r="B97" s="190" t="s">
        <v>384</v>
      </c>
      <c r="C97" s="769" t="s">
        <v>181</v>
      </c>
      <c r="D97" s="770"/>
      <c r="E97" s="190"/>
      <c r="F97" s="554"/>
      <c r="G97" s="190"/>
      <c r="H97" s="190" t="s">
        <v>38</v>
      </c>
      <c r="I97" s="551"/>
      <c r="J97" s="208"/>
    </row>
    <row r="98" spans="1:14" ht="4.5" customHeight="1" x14ac:dyDescent="0.2">
      <c r="A98" s="206"/>
      <c r="B98" s="190"/>
      <c r="C98" s="190"/>
      <c r="D98" s="190"/>
      <c r="E98" s="190"/>
      <c r="F98" s="190"/>
      <c r="G98" s="190"/>
      <c r="H98" s="190"/>
      <c r="I98" s="207"/>
      <c r="J98" s="208"/>
    </row>
    <row r="99" spans="1:14" x14ac:dyDescent="0.2">
      <c r="A99" s="206"/>
      <c r="B99" s="190" t="s">
        <v>31</v>
      </c>
      <c r="C99" s="190"/>
      <c r="D99" s="190"/>
      <c r="E99" s="246">
        <f>IF(F99&gt;1,I99-F99+1,0)</f>
        <v>0</v>
      </c>
      <c r="F99" s="551"/>
      <c r="G99" s="190"/>
      <c r="H99" s="190" t="s">
        <v>32</v>
      </c>
      <c r="I99" s="551"/>
      <c r="J99" s="208"/>
    </row>
    <row r="100" spans="1:14" ht="4.5" customHeight="1" x14ac:dyDescent="0.2">
      <c r="A100" s="206"/>
      <c r="B100" s="190"/>
      <c r="C100" s="190"/>
      <c r="D100" s="190"/>
      <c r="E100" s="190"/>
      <c r="F100" s="190"/>
      <c r="G100" s="190"/>
      <c r="H100" s="190"/>
      <c r="I100" s="207"/>
      <c r="J100" s="208"/>
    </row>
    <row r="101" spans="1:14" x14ac:dyDescent="0.2">
      <c r="A101" s="206"/>
      <c r="B101" s="190" t="s">
        <v>385</v>
      </c>
      <c r="C101" s="190"/>
      <c r="D101" s="190"/>
      <c r="E101" s="190"/>
      <c r="F101" s="190"/>
      <c r="G101" s="190"/>
      <c r="H101" s="190" t="s">
        <v>386</v>
      </c>
      <c r="I101" s="552"/>
      <c r="J101" s="208"/>
    </row>
    <row r="102" spans="1:14" ht="4.5" customHeight="1" x14ac:dyDescent="0.2">
      <c r="A102" s="206"/>
      <c r="B102" s="190"/>
      <c r="C102" s="190"/>
      <c r="D102" s="190"/>
      <c r="E102" s="190"/>
      <c r="F102" s="190"/>
      <c r="G102" s="190"/>
      <c r="H102" s="190"/>
      <c r="I102" s="207"/>
      <c r="J102" s="208"/>
    </row>
    <row r="103" spans="1:14" x14ac:dyDescent="0.2">
      <c r="A103" s="206"/>
      <c r="B103" s="190" t="s">
        <v>390</v>
      </c>
      <c r="C103" s="190"/>
      <c r="D103" s="190"/>
      <c r="E103" s="190"/>
      <c r="F103" s="190"/>
      <c r="G103" s="190"/>
      <c r="H103" s="190" t="s">
        <v>389</v>
      </c>
      <c r="I103" s="555"/>
      <c r="J103" s="208"/>
    </row>
    <row r="104" spans="1:14" ht="4.5" customHeight="1" x14ac:dyDescent="0.2">
      <c r="A104" s="206"/>
      <c r="B104" s="190"/>
      <c r="C104" s="190"/>
      <c r="D104" s="190"/>
      <c r="E104" s="190"/>
      <c r="F104" s="190"/>
      <c r="G104" s="190"/>
      <c r="H104" s="190"/>
      <c r="I104" s="207"/>
      <c r="J104" s="208"/>
    </row>
    <row r="105" spans="1:14" x14ac:dyDescent="0.2">
      <c r="A105" s="206"/>
      <c r="B105" s="190" t="s">
        <v>387</v>
      </c>
      <c r="C105" s="190"/>
      <c r="D105" s="190"/>
      <c r="E105" s="246">
        <f>E99/365*12</f>
        <v>0</v>
      </c>
      <c r="F105" s="190"/>
      <c r="G105" s="190"/>
      <c r="H105" s="190" t="s">
        <v>388</v>
      </c>
      <c r="I105" s="479">
        <f>ROUNDUP(I101*E105,0)</f>
        <v>0</v>
      </c>
      <c r="J105" s="208"/>
    </row>
    <row r="106" spans="1:14" ht="4.5" customHeight="1" x14ac:dyDescent="0.2">
      <c r="A106" s="206"/>
      <c r="B106" s="190"/>
      <c r="C106" s="190"/>
      <c r="D106" s="190"/>
      <c r="E106" s="190"/>
      <c r="F106" s="190"/>
      <c r="G106" s="190"/>
      <c r="H106" s="190"/>
      <c r="I106" s="207"/>
      <c r="J106" s="208"/>
    </row>
    <row r="107" spans="1:14" x14ac:dyDescent="0.2">
      <c r="A107" s="206"/>
      <c r="B107" s="190"/>
      <c r="C107" s="190"/>
      <c r="D107" s="190"/>
      <c r="E107" s="190"/>
      <c r="F107" s="190"/>
      <c r="G107" s="190"/>
      <c r="H107" s="190"/>
      <c r="I107" s="220"/>
      <c r="J107" s="208"/>
    </row>
    <row r="108" spans="1:14" ht="14.25" x14ac:dyDescent="0.2">
      <c r="A108" s="200"/>
      <c r="B108" s="201" t="s">
        <v>402</v>
      </c>
      <c r="C108" s="201"/>
      <c r="D108" s="201"/>
      <c r="E108" s="201"/>
      <c r="F108" s="201"/>
      <c r="G108" s="201"/>
      <c r="H108" s="201"/>
      <c r="I108" s="487">
        <f>I103*I105</f>
        <v>0</v>
      </c>
      <c r="J108" s="205"/>
      <c r="M108" s="249">
        <f>IF(I65+I89&gt;0,0,I103*I105)</f>
        <v>0</v>
      </c>
    </row>
    <row r="109" spans="1:14" ht="4.5" customHeight="1" x14ac:dyDescent="0.2">
      <c r="A109" s="206"/>
      <c r="B109" s="190"/>
      <c r="C109" s="190"/>
      <c r="D109" s="190"/>
      <c r="E109" s="190"/>
      <c r="F109" s="190"/>
      <c r="G109" s="190"/>
      <c r="H109" s="190"/>
      <c r="I109" s="207"/>
      <c r="J109" s="208"/>
    </row>
    <row r="110" spans="1:14" ht="11.25" customHeight="1" x14ac:dyDescent="0.2">
      <c r="A110" s="206"/>
      <c r="B110" s="228" t="s">
        <v>414</v>
      </c>
      <c r="C110" s="561"/>
      <c r="D110" s="190"/>
      <c r="E110" s="226" t="s">
        <v>399</v>
      </c>
      <c r="F110" s="560"/>
      <c r="G110" s="190"/>
      <c r="H110" s="190"/>
      <c r="I110" s="490">
        <f>C110*F110</f>
        <v>0</v>
      </c>
      <c r="J110" s="208"/>
    </row>
    <row r="111" spans="1:14" ht="11.25" customHeight="1" x14ac:dyDescent="0.2">
      <c r="A111" s="206"/>
      <c r="B111" s="231" t="s">
        <v>404</v>
      </c>
      <c r="C111" s="227"/>
      <c r="D111" s="190"/>
      <c r="E111" s="226"/>
      <c r="F111" s="229"/>
      <c r="G111" s="190"/>
      <c r="H111" s="190"/>
      <c r="I111" s="230"/>
      <c r="J111" s="208"/>
      <c r="N111" s="250"/>
    </row>
    <row r="112" spans="1:14" s="543" customFormat="1" ht="12" thickBot="1" x14ac:dyDescent="0.25">
      <c r="A112" s="538"/>
      <c r="B112" s="539"/>
      <c r="C112" s="540"/>
      <c r="D112" s="540"/>
      <c r="E112" s="540"/>
      <c r="F112" s="540"/>
      <c r="G112" s="540"/>
      <c r="H112" s="540"/>
      <c r="I112" s="541"/>
      <c r="J112" s="542"/>
    </row>
    <row r="113" spans="1:19" s="543" customFormat="1" hidden="1" x14ac:dyDescent="0.2">
      <c r="A113" s="544"/>
      <c r="B113" s="246"/>
      <c r="C113" s="246"/>
      <c r="D113" s="246"/>
      <c r="E113" s="372" t="s">
        <v>412</v>
      </c>
      <c r="F113" s="246" t="s">
        <v>413</v>
      </c>
      <c r="G113" s="246"/>
      <c r="H113" s="246"/>
      <c r="I113" s="370"/>
      <c r="J113" s="545"/>
      <c r="K113" s="249"/>
      <c r="L113" s="249"/>
      <c r="M113" s="249"/>
      <c r="N113" s="249"/>
      <c r="O113" s="249"/>
      <c r="P113" s="249"/>
      <c r="Q113" s="249"/>
      <c r="R113" s="249"/>
      <c r="S113" s="249"/>
    </row>
    <row r="114" spans="1:19" s="543" customFormat="1" hidden="1" x14ac:dyDescent="0.2">
      <c r="A114" s="544"/>
      <c r="B114" s="246"/>
      <c r="C114" s="246"/>
      <c r="D114" s="246"/>
      <c r="E114" s="492">
        <f>I101*12</f>
        <v>0</v>
      </c>
      <c r="F114" s="493">
        <f>I75*12</f>
        <v>0</v>
      </c>
      <c r="G114" s="246"/>
      <c r="H114" s="246"/>
      <c r="I114" s="370"/>
      <c r="J114" s="545"/>
      <c r="K114" s="249"/>
      <c r="L114" s="249"/>
      <c r="M114" s="249"/>
      <c r="N114" s="249"/>
      <c r="O114" s="249"/>
      <c r="P114" s="249"/>
      <c r="Q114" s="249"/>
      <c r="R114" s="249"/>
      <c r="S114" s="249"/>
    </row>
    <row r="115" spans="1:19" s="543" customFormat="1" hidden="1" x14ac:dyDescent="0.2">
      <c r="A115" s="544"/>
      <c r="B115" s="246"/>
      <c r="C115" s="246"/>
      <c r="D115" s="246"/>
      <c r="E115" s="492">
        <f>365.25/7</f>
        <v>52.178571428571431</v>
      </c>
      <c r="F115" s="492">
        <f>365.25/7</f>
        <v>52.178571428571431</v>
      </c>
      <c r="G115" s="246"/>
      <c r="H115" s="246"/>
      <c r="I115" s="370"/>
      <c r="J115" s="545"/>
      <c r="K115" s="249"/>
      <c r="L115" s="249"/>
      <c r="M115" s="249"/>
      <c r="N115" s="249"/>
      <c r="O115" s="249"/>
      <c r="P115" s="249"/>
      <c r="Q115" s="249"/>
      <c r="R115" s="249"/>
      <c r="S115" s="249"/>
    </row>
    <row r="116" spans="1:19" s="543" customFormat="1" hidden="1" x14ac:dyDescent="0.2">
      <c r="A116" s="544"/>
      <c r="B116" s="246"/>
      <c r="C116" s="246"/>
      <c r="D116" s="246"/>
      <c r="E116" s="492">
        <f>E114/E115</f>
        <v>0</v>
      </c>
      <c r="F116" s="492">
        <f>F114/F115</f>
        <v>0</v>
      </c>
      <c r="G116" s="246"/>
      <c r="H116" s="246"/>
      <c r="I116" s="370"/>
      <c r="J116" s="545"/>
      <c r="K116" s="249"/>
      <c r="L116" s="249"/>
      <c r="M116" s="249"/>
      <c r="N116" s="249"/>
      <c r="O116" s="249"/>
      <c r="P116" s="249"/>
      <c r="Q116" s="249"/>
      <c r="R116" s="249"/>
      <c r="S116" s="249"/>
    </row>
    <row r="117" spans="1:19" s="543" customFormat="1" x14ac:dyDescent="0.2">
      <c r="A117" s="544"/>
      <c r="B117" s="246"/>
      <c r="C117" s="246"/>
      <c r="D117" s="246"/>
      <c r="E117" s="494">
        <f>E116/40</f>
        <v>0</v>
      </c>
      <c r="F117" s="494">
        <f>F116/40</f>
        <v>0</v>
      </c>
      <c r="G117" s="246"/>
      <c r="H117" s="246"/>
      <c r="I117" s="370"/>
      <c r="J117" s="545"/>
      <c r="K117" s="249"/>
      <c r="L117" s="249"/>
      <c r="M117" s="249"/>
      <c r="N117" s="249"/>
      <c r="O117" s="249"/>
      <c r="P117" s="249"/>
      <c r="Q117" s="249"/>
      <c r="R117" s="249"/>
      <c r="S117" s="249"/>
    </row>
    <row r="118" spans="1:19" ht="14.25" x14ac:dyDescent="0.2">
      <c r="A118" s="206"/>
      <c r="B118" s="240" t="s">
        <v>403</v>
      </c>
      <c r="C118" s="190"/>
      <c r="D118" s="190"/>
      <c r="E118" s="372"/>
      <c r="F118" s="190"/>
      <c r="G118" s="190"/>
      <c r="H118" s="190"/>
      <c r="I118" s="190"/>
      <c r="J118" s="208"/>
    </row>
    <row r="119" spans="1:19" ht="15" thickBot="1" x14ac:dyDescent="0.25">
      <c r="A119" s="221"/>
      <c r="B119" s="241" t="s">
        <v>418</v>
      </c>
      <c r="C119" s="443"/>
      <c r="D119" s="443"/>
      <c r="E119" s="443"/>
      <c r="F119" s="443"/>
      <c r="G119" s="443"/>
      <c r="H119" s="443"/>
      <c r="I119" s="495"/>
      <c r="J119" s="222"/>
    </row>
    <row r="120" spans="1:19" x14ac:dyDescent="0.2">
      <c r="E120" s="189"/>
    </row>
    <row r="121" spans="1:19" x14ac:dyDescent="0.2">
      <c r="E121" s="189"/>
    </row>
    <row r="122" spans="1:19" x14ac:dyDescent="0.2">
      <c r="E122" s="189"/>
    </row>
  </sheetData>
  <sheetProtection algorithmName="SHA-512" hashValue="8e+/IFpFUyN/vGOvmksQjW2341alqpseRD1CJKvmv811LNxC8hEoJSomEZ3pe3HsbWGv150BKmw9LJ2seKc4Dw==" saltValue="5Mp04N82ZRWoiYPEU+IB2g==" spinCount="100000" sheet="1" selectLockedCells="1"/>
  <customSheetViews>
    <customSheetView guid="{64EDB8CB-9FAE-442C-BA10-2255566A9D15}" fitToPage="1" printArea="1" hiddenRows="1" hiddenColumns="1" topLeftCell="A49">
      <selection activeCell="L49" sqref="L1:M1048576"/>
      <pageMargins left="0.78740157480314965" right="0.39370078740157483" top="0.39370078740157483" bottom="0.74803149606299213" header="0.31496062992125984" footer="0.31496062992125984"/>
      <pageSetup paperSize="9" scale="68" orientation="portrait" horizontalDpi="0" verticalDpi="0" r:id="rId1"/>
      <headerFooter>
        <oddFooter>&amp;L&amp;8Antrag auf Förderung 
Landkreis Altenburger Land&amp;C&amp;8&amp;A&amp;R&amp;8Datum der Antragstellung &amp;D</oddFooter>
      </headerFooter>
    </customSheetView>
    <customSheetView guid="{CB0F96DD-44E5-44A4-860F-548ECBB436AE}" fitToPage="1" printArea="1" topLeftCell="A49">
      <selection activeCell="L49" sqref="L1:M1048576"/>
      <pageMargins left="0.78740157480314965" right="0.39370078740157483" top="0.39370078740157483" bottom="0.74803149606299213" header="0.31496062992125984" footer="0.31496062992125984"/>
      <pageSetup paperSize="9" scale="68" orientation="portrait" horizontalDpi="0" verticalDpi="0" r:id="rId2"/>
      <headerFooter>
        <oddFooter>&amp;L&amp;8Antrag auf Förderung 
Landkreis Altenburger Land&amp;C&amp;8&amp;A&amp;R&amp;8Datum der Antragstellung &amp;D</oddFooter>
      </headerFooter>
    </customSheetView>
  </customSheetViews>
  <mergeCells count="17">
    <mergeCell ref="O56:R56"/>
    <mergeCell ref="O46:R46"/>
    <mergeCell ref="O49:R49"/>
    <mergeCell ref="O51:R51"/>
    <mergeCell ref="O53:R53"/>
    <mergeCell ref="O55:R55"/>
    <mergeCell ref="E87:F87"/>
    <mergeCell ref="C97:D97"/>
    <mergeCell ref="H2:I2"/>
    <mergeCell ref="C18:D18"/>
    <mergeCell ref="B45:G46"/>
    <mergeCell ref="E63:F63"/>
    <mergeCell ref="C71:D71"/>
    <mergeCell ref="E6:I6"/>
    <mergeCell ref="E8:I8"/>
    <mergeCell ref="E10:I10"/>
    <mergeCell ref="B24:F24"/>
  </mergeCells>
  <dataValidations count="2">
    <dataValidation type="list" allowBlank="1" showInputMessage="1" showErrorMessage="1" sqref="C18 C97 C71">
      <formula1>$L$73:$L$75</formula1>
    </dataValidation>
    <dataValidation type="list" allowBlank="1" showInputMessage="1" showErrorMessage="1" sqref="H61 H85">
      <formula1>$M$61:$M$63</formula1>
    </dataValidation>
  </dataValidations>
  <pageMargins left="0.78740157480314965" right="0.62992125984251968" top="0.39370078740157483" bottom="0.39370078740157483" header="0.31496062992125984" footer="0.11811023622047244"/>
  <pageSetup paperSize="9" scale="69" orientation="portrait" horizontalDpi="0" verticalDpi="0" r:id="rId3"/>
  <headerFooter>
    <oddFooter>&amp;L&amp;8Antrag auf Förderung 
Landkreis Altenburger Land&amp;C&amp;8&amp;A&amp;R&amp;8Datum der Antragstellung &amp;D</oddFooter>
  </headerFooter>
  <legacyDrawing r:id="rId4"/>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7">
    <pageSetUpPr autoPageBreaks="0" fitToPage="1"/>
  </sheetPr>
  <dimension ref="A1:Z122"/>
  <sheetViews>
    <sheetView showGridLines="0" showRowColHeaders="0" zoomScaleNormal="100" workbookViewId="0">
      <selection activeCell="E6" sqref="E6:I6"/>
    </sheetView>
  </sheetViews>
  <sheetFormatPr baseColWidth="10" defaultColWidth="11.42578125" defaultRowHeight="11.25" x14ac:dyDescent="0.2"/>
  <cols>
    <col min="1" max="1" width="1.28515625" style="189" customWidth="1"/>
    <col min="2" max="2" width="27.28515625" style="189" customWidth="1"/>
    <col min="3" max="3" width="11.42578125" style="189" customWidth="1"/>
    <col min="4" max="4" width="2.140625" style="189" customWidth="1"/>
    <col min="5" max="5" width="12.7109375" style="193" customWidth="1"/>
    <col min="6" max="6" width="11.42578125" style="189" customWidth="1"/>
    <col min="7" max="7" width="2.140625" style="189" customWidth="1"/>
    <col min="8" max="8" width="16.85546875" style="189" customWidth="1"/>
    <col min="9" max="9" width="12.42578125" style="225" customWidth="1"/>
    <col min="10" max="10" width="1.28515625" style="189" customWidth="1"/>
    <col min="11" max="11" width="11.28515625" style="189" hidden="1" customWidth="1"/>
    <col min="12" max="12" width="14.28515625" style="189" hidden="1" customWidth="1"/>
    <col min="13" max="13" width="12" style="249" customWidth="1"/>
    <col min="14" max="14" width="11.42578125" style="249"/>
    <col min="15" max="21" width="11.42578125" style="189"/>
    <col min="22" max="22" width="11.42578125" style="189" customWidth="1"/>
    <col min="23" max="16384" width="11.42578125" style="189"/>
  </cols>
  <sheetData>
    <row r="1" spans="1:14" s="191" customFormat="1" ht="18" customHeight="1" x14ac:dyDescent="0.2">
      <c r="B1" s="191" t="s">
        <v>58</v>
      </c>
      <c r="E1" s="562"/>
      <c r="I1" s="192" t="str">
        <f ca="1">MID(CELL("Dateiname",$A$1),FIND("]",CELL("Dateiname",$A$1))+1,31)</f>
        <v>A1-P10</v>
      </c>
      <c r="M1" s="369"/>
      <c r="N1" s="369"/>
    </row>
    <row r="2" spans="1:14" ht="15.75" thickBot="1" x14ac:dyDescent="0.3">
      <c r="F2" s="194"/>
      <c r="G2" s="195" t="s">
        <v>85</v>
      </c>
      <c r="H2" s="772" t="str">
        <f>IF('Seite 1'!G17="","",'Seite 1'!G17)</f>
        <v/>
      </c>
      <c r="I2" s="773"/>
    </row>
    <row r="3" spans="1:14" ht="4.5" customHeight="1" x14ac:dyDescent="0.2">
      <c r="A3" s="196"/>
      <c r="B3" s="197"/>
      <c r="C3" s="197"/>
      <c r="D3" s="197"/>
      <c r="E3" s="197"/>
      <c r="F3" s="197"/>
      <c r="G3" s="197"/>
      <c r="H3" s="197"/>
      <c r="I3" s="198"/>
      <c r="J3" s="199"/>
    </row>
    <row r="4" spans="1:14" ht="12" x14ac:dyDescent="0.2">
      <c r="A4" s="200"/>
      <c r="B4" s="201" t="s">
        <v>22</v>
      </c>
      <c r="C4" s="202"/>
      <c r="D4" s="203"/>
      <c r="E4" s="202"/>
      <c r="F4" s="202"/>
      <c r="G4" s="202"/>
      <c r="H4" s="202"/>
      <c r="I4" s="204"/>
      <c r="J4" s="205"/>
    </row>
    <row r="5" spans="1:14" ht="4.5" customHeight="1" x14ac:dyDescent="0.2">
      <c r="A5" s="206"/>
      <c r="B5" s="190"/>
      <c r="C5" s="190"/>
      <c r="D5" s="190"/>
      <c r="E5" s="190"/>
      <c r="F5" s="190"/>
      <c r="G5" s="190"/>
      <c r="H5" s="190"/>
      <c r="I5" s="207"/>
      <c r="J5" s="208"/>
    </row>
    <row r="6" spans="1:14" ht="11.25" customHeight="1" x14ac:dyDescent="0.25">
      <c r="A6" s="206"/>
      <c r="B6" s="190" t="s">
        <v>23</v>
      </c>
      <c r="C6" s="190"/>
      <c r="D6" s="190"/>
      <c r="E6" s="776"/>
      <c r="F6" s="777"/>
      <c r="G6" s="777"/>
      <c r="H6" s="777"/>
      <c r="I6" s="770"/>
      <c r="J6" s="208"/>
    </row>
    <row r="7" spans="1:14" ht="4.5" customHeight="1" x14ac:dyDescent="0.2">
      <c r="A7" s="206"/>
      <c r="B7" s="190"/>
      <c r="C7" s="190"/>
      <c r="D7" s="190"/>
      <c r="E7" s="190"/>
      <c r="F7" s="190"/>
      <c r="G7" s="190"/>
      <c r="H7" s="190"/>
      <c r="I7" s="207"/>
      <c r="J7" s="208"/>
    </row>
    <row r="8" spans="1:14" ht="11.25" customHeight="1" x14ac:dyDescent="0.25">
      <c r="A8" s="206"/>
      <c r="B8" s="190" t="s">
        <v>24</v>
      </c>
      <c r="C8" s="190"/>
      <c r="D8" s="190"/>
      <c r="E8" s="776"/>
      <c r="F8" s="777"/>
      <c r="G8" s="777"/>
      <c r="H8" s="777"/>
      <c r="I8" s="770"/>
      <c r="J8" s="208"/>
    </row>
    <row r="9" spans="1:14" ht="4.5" customHeight="1" x14ac:dyDescent="0.2">
      <c r="A9" s="206"/>
      <c r="B9" s="190"/>
      <c r="C9" s="190"/>
      <c r="D9" s="190"/>
      <c r="E9" s="190"/>
      <c r="F9" s="190"/>
      <c r="G9" s="190"/>
      <c r="H9" s="190"/>
      <c r="I9" s="207"/>
      <c r="J9" s="208"/>
    </row>
    <row r="10" spans="1:14" ht="11.25" customHeight="1" x14ac:dyDescent="0.25">
      <c r="A10" s="206"/>
      <c r="B10" s="190" t="s">
        <v>25</v>
      </c>
      <c r="C10" s="190"/>
      <c r="D10" s="190"/>
      <c r="E10" s="776"/>
      <c r="F10" s="777"/>
      <c r="G10" s="777"/>
      <c r="H10" s="777"/>
      <c r="I10" s="770"/>
      <c r="J10" s="208"/>
    </row>
    <row r="11" spans="1:14" ht="4.5" customHeight="1" x14ac:dyDescent="0.2">
      <c r="A11" s="206"/>
      <c r="B11" s="190"/>
      <c r="C11" s="190"/>
      <c r="D11" s="190"/>
      <c r="E11" s="190"/>
      <c r="F11" s="190"/>
      <c r="G11" s="190"/>
      <c r="H11" s="190"/>
      <c r="I11" s="207"/>
      <c r="J11" s="208"/>
    </row>
    <row r="12" spans="1:14" x14ac:dyDescent="0.2">
      <c r="A12" s="206"/>
      <c r="B12" s="190" t="s">
        <v>26</v>
      </c>
      <c r="C12" s="190"/>
      <c r="D12" s="190"/>
      <c r="E12" s="190"/>
      <c r="F12" s="190"/>
      <c r="G12" s="190"/>
      <c r="H12" s="190"/>
      <c r="I12" s="551"/>
      <c r="J12" s="208"/>
    </row>
    <row r="13" spans="1:14" ht="4.5" customHeight="1" thickBot="1" x14ac:dyDescent="0.25">
      <c r="A13" s="206"/>
      <c r="B13" s="190"/>
      <c r="C13" s="190"/>
      <c r="D13" s="190"/>
      <c r="E13" s="190"/>
      <c r="F13" s="190"/>
      <c r="G13" s="190"/>
      <c r="H13" s="190"/>
      <c r="I13" s="457"/>
      <c r="J13" s="208"/>
    </row>
    <row r="14" spans="1:14" ht="12" customHeight="1" x14ac:dyDescent="0.2">
      <c r="A14" s="196"/>
      <c r="B14" s="458" t="s">
        <v>382</v>
      </c>
      <c r="C14" s="197"/>
      <c r="D14" s="197"/>
      <c r="E14" s="197"/>
      <c r="F14" s="197"/>
      <c r="G14" s="197"/>
      <c r="H14" s="197"/>
      <c r="I14" s="198"/>
      <c r="J14" s="199"/>
    </row>
    <row r="15" spans="1:14" ht="4.5" customHeight="1" x14ac:dyDescent="0.2">
      <c r="A15" s="206"/>
      <c r="B15" s="190"/>
      <c r="C15" s="190"/>
      <c r="D15" s="190"/>
      <c r="E15" s="190"/>
      <c r="F15" s="190"/>
      <c r="G15" s="190"/>
      <c r="H15" s="190"/>
      <c r="I15" s="207"/>
      <c r="J15" s="208"/>
    </row>
    <row r="16" spans="1:14" x14ac:dyDescent="0.2">
      <c r="A16" s="206"/>
      <c r="B16" s="190" t="s">
        <v>27</v>
      </c>
      <c r="C16" s="190"/>
      <c r="D16" s="190"/>
      <c r="E16" s="190"/>
      <c r="F16" s="190"/>
      <c r="G16" s="190"/>
      <c r="H16" s="190"/>
      <c r="I16" s="551"/>
      <c r="J16" s="208"/>
    </row>
    <row r="17" spans="1:22" ht="4.5" customHeight="1" x14ac:dyDescent="0.2">
      <c r="A17" s="206"/>
      <c r="B17" s="190"/>
      <c r="C17" s="190"/>
      <c r="D17" s="190"/>
      <c r="E17" s="190"/>
      <c r="F17" s="190"/>
      <c r="G17" s="190"/>
      <c r="H17" s="190"/>
      <c r="I17" s="207"/>
      <c r="J17" s="208"/>
    </row>
    <row r="18" spans="1:22" ht="11.25" customHeight="1" x14ac:dyDescent="0.25">
      <c r="A18" s="206"/>
      <c r="B18" s="190" t="s">
        <v>28</v>
      </c>
      <c r="C18" s="769" t="s">
        <v>181</v>
      </c>
      <c r="D18" s="770"/>
      <c r="E18" s="218" t="s">
        <v>408</v>
      </c>
      <c r="F18" s="554"/>
      <c r="G18" s="190"/>
      <c r="H18" s="190" t="s">
        <v>38</v>
      </c>
      <c r="I18" s="551"/>
      <c r="J18" s="208"/>
    </row>
    <row r="19" spans="1:22" ht="4.5" customHeight="1" x14ac:dyDescent="0.2">
      <c r="A19" s="206"/>
      <c r="B19" s="190"/>
      <c r="C19" s="190"/>
      <c r="D19" s="190"/>
      <c r="E19" s="190"/>
      <c r="F19" s="190"/>
      <c r="G19" s="190"/>
      <c r="H19" s="190"/>
      <c r="I19" s="207"/>
      <c r="J19" s="208"/>
    </row>
    <row r="20" spans="1:22" x14ac:dyDescent="0.2">
      <c r="A20" s="206"/>
      <c r="B20" s="190" t="s">
        <v>31</v>
      </c>
      <c r="C20" s="190"/>
      <c r="D20" s="190"/>
      <c r="E20" s="190"/>
      <c r="F20" s="553"/>
      <c r="G20" s="190"/>
      <c r="H20" s="190" t="s">
        <v>32</v>
      </c>
      <c r="I20" s="551"/>
      <c r="J20" s="208"/>
    </row>
    <row r="21" spans="1:22" ht="4.5" customHeight="1" x14ac:dyDescent="0.2">
      <c r="A21" s="206"/>
      <c r="B21" s="190"/>
      <c r="C21" s="190"/>
      <c r="D21" s="190"/>
      <c r="E21" s="190"/>
      <c r="F21" s="190"/>
      <c r="G21" s="190"/>
      <c r="H21" s="190"/>
      <c r="I21" s="207"/>
      <c r="J21" s="208"/>
    </row>
    <row r="22" spans="1:22" ht="12.75" x14ac:dyDescent="0.2">
      <c r="A22" s="206"/>
      <c r="B22" s="190" t="s">
        <v>442</v>
      </c>
      <c r="C22" s="190"/>
      <c r="D22" s="190"/>
      <c r="E22" s="190"/>
      <c r="F22" s="190"/>
      <c r="G22" s="190"/>
      <c r="H22" s="190" t="s">
        <v>33</v>
      </c>
      <c r="I22" s="552">
        <v>39</v>
      </c>
      <c r="J22" s="208"/>
      <c r="O22" s="191" t="s">
        <v>529</v>
      </c>
    </row>
    <row r="23" spans="1:22" ht="4.5" customHeight="1" x14ac:dyDescent="0.2">
      <c r="A23" s="206"/>
      <c r="B23" s="190"/>
      <c r="C23" s="190"/>
      <c r="D23" s="190"/>
      <c r="E23" s="190"/>
      <c r="F23" s="190"/>
      <c r="G23" s="190"/>
      <c r="H23" s="190"/>
      <c r="I23" s="207"/>
      <c r="J23" s="208"/>
    </row>
    <row r="24" spans="1:22" ht="35.25" customHeight="1" x14ac:dyDescent="0.25">
      <c r="A24" s="206"/>
      <c r="B24" s="778" t="s">
        <v>530</v>
      </c>
      <c r="C24" s="779"/>
      <c r="D24" s="779"/>
      <c r="E24" s="779"/>
      <c r="F24" s="779"/>
      <c r="G24" s="190"/>
      <c r="H24" s="218" t="s">
        <v>388</v>
      </c>
      <c r="I24" s="479" t="str">
        <f>IF(U41&gt;0,U64,"")</f>
        <v/>
      </c>
      <c r="J24" s="208"/>
      <c r="O24" s="414"/>
      <c r="P24" s="426" t="s">
        <v>510</v>
      </c>
      <c r="Q24" s="426"/>
      <c r="R24" s="426"/>
      <c r="S24" s="426"/>
      <c r="T24" s="426"/>
      <c r="U24" s="426">
        <v>2088</v>
      </c>
      <c r="V24" s="426" t="s">
        <v>511</v>
      </c>
    </row>
    <row r="25" spans="1:22" ht="4.5" customHeight="1" x14ac:dyDescent="0.2">
      <c r="A25" s="206"/>
      <c r="B25" s="190"/>
      <c r="C25" s="190"/>
      <c r="D25" s="190"/>
      <c r="E25" s="190"/>
      <c r="F25" s="190"/>
      <c r="G25" s="190"/>
      <c r="H25" s="190"/>
      <c r="I25" s="207"/>
      <c r="J25" s="208"/>
    </row>
    <row r="26" spans="1:22" ht="12.75" x14ac:dyDescent="0.2">
      <c r="A26" s="206"/>
      <c r="B26" s="190" t="s">
        <v>29</v>
      </c>
      <c r="C26" s="190"/>
      <c r="D26" s="190"/>
      <c r="E26" s="190"/>
      <c r="F26" s="190"/>
      <c r="G26" s="190"/>
      <c r="H26" s="190" t="s">
        <v>33</v>
      </c>
      <c r="I26" s="552"/>
      <c r="J26" s="208"/>
      <c r="O26" s="429" t="s">
        <v>512</v>
      </c>
    </row>
    <row r="27" spans="1:22" ht="4.5" customHeight="1" x14ac:dyDescent="0.2">
      <c r="A27" s="206"/>
      <c r="B27" s="190"/>
      <c r="C27" s="190"/>
      <c r="D27" s="190"/>
      <c r="E27" s="190"/>
      <c r="F27" s="190"/>
      <c r="G27" s="190"/>
      <c r="H27" s="190"/>
      <c r="I27" s="207"/>
      <c r="J27" s="208"/>
    </row>
    <row r="28" spans="1:22" ht="12.75" x14ac:dyDescent="0.2">
      <c r="A28" s="206"/>
      <c r="B28" s="190" t="s">
        <v>30</v>
      </c>
      <c r="C28" s="190"/>
      <c r="D28" s="190"/>
      <c r="E28" s="190"/>
      <c r="F28" s="190"/>
      <c r="G28" s="190"/>
      <c r="H28" s="190" t="s">
        <v>33</v>
      </c>
      <c r="I28" s="552"/>
      <c r="J28" s="208"/>
      <c r="O28" s="399" t="s">
        <v>513</v>
      </c>
    </row>
    <row r="29" spans="1:22" ht="4.5" customHeight="1" x14ac:dyDescent="0.2">
      <c r="A29" s="206"/>
      <c r="B29" s="190"/>
      <c r="C29" s="190"/>
      <c r="D29" s="190"/>
      <c r="E29" s="190"/>
      <c r="F29" s="190"/>
      <c r="G29" s="190"/>
      <c r="H29" s="190"/>
      <c r="I29" s="207"/>
      <c r="J29" s="208"/>
    </row>
    <row r="30" spans="1:22" ht="11.25" customHeight="1" x14ac:dyDescent="0.2">
      <c r="A30" s="206"/>
      <c r="B30" s="190" t="s">
        <v>56</v>
      </c>
      <c r="C30" s="190"/>
      <c r="D30" s="190"/>
      <c r="E30" s="190"/>
      <c r="F30" s="190"/>
      <c r="G30" s="190"/>
      <c r="H30" s="190"/>
      <c r="I30" s="559">
        <v>0</v>
      </c>
      <c r="J30" s="208"/>
      <c r="O30" s="563"/>
      <c r="P30" s="409" t="s">
        <v>514</v>
      </c>
      <c r="Q30" s="409"/>
      <c r="R30" s="424"/>
      <c r="S30" s="412">
        <f>O30*8</f>
        <v>0</v>
      </c>
      <c r="T30" s="424" t="s">
        <v>511</v>
      </c>
    </row>
    <row r="31" spans="1:22" ht="4.5" customHeight="1" x14ac:dyDescent="0.2">
      <c r="A31" s="206"/>
      <c r="B31" s="190"/>
      <c r="C31" s="190"/>
      <c r="D31" s="190"/>
      <c r="E31" s="190"/>
      <c r="F31" s="190"/>
      <c r="G31" s="190"/>
      <c r="H31" s="190"/>
      <c r="I31" s="207"/>
      <c r="J31" s="208"/>
    </row>
    <row r="32" spans="1:22" ht="11.25" customHeight="1" x14ac:dyDescent="0.2">
      <c r="A32" s="206"/>
      <c r="B32" s="212" t="s">
        <v>57</v>
      </c>
      <c r="C32" s="190"/>
      <c r="D32" s="190"/>
      <c r="E32" s="190"/>
      <c r="F32" s="190"/>
      <c r="G32" s="190"/>
      <c r="H32" s="190"/>
      <c r="I32" s="559">
        <v>0</v>
      </c>
      <c r="J32" s="208"/>
      <c r="O32" s="563"/>
      <c r="P32" s="409" t="s">
        <v>515</v>
      </c>
      <c r="Q32" s="409"/>
      <c r="R32" s="424"/>
      <c r="S32" s="412">
        <f>O32*8</f>
        <v>0</v>
      </c>
      <c r="T32" s="424" t="s">
        <v>511</v>
      </c>
    </row>
    <row r="33" spans="1:26" ht="4.5" customHeight="1" x14ac:dyDescent="0.2">
      <c r="A33" s="206"/>
      <c r="B33" s="212"/>
      <c r="C33" s="190"/>
      <c r="D33" s="190"/>
      <c r="E33" s="190"/>
      <c r="F33" s="190"/>
      <c r="G33" s="190"/>
      <c r="H33" s="190"/>
      <c r="I33" s="436"/>
      <c r="J33" s="208"/>
      <c r="O33" s="461"/>
      <c r="P33" s="437"/>
      <c r="Q33" s="437"/>
      <c r="R33" s="437"/>
      <c r="S33" s="437"/>
      <c r="T33" s="437"/>
    </row>
    <row r="34" spans="1:26" ht="12.75" x14ac:dyDescent="0.2">
      <c r="A34" s="206"/>
      <c r="B34" s="190"/>
      <c r="C34" s="190"/>
      <c r="D34" s="190"/>
      <c r="E34" s="190"/>
      <c r="F34" s="190"/>
      <c r="G34" s="190"/>
      <c r="H34" s="190"/>
      <c r="I34" s="190"/>
      <c r="J34" s="208"/>
      <c r="O34" s="563"/>
      <c r="P34" s="409" t="s">
        <v>516</v>
      </c>
      <c r="Q34" s="409"/>
      <c r="R34" s="424"/>
      <c r="S34" s="412">
        <f>O34*8</f>
        <v>0</v>
      </c>
      <c r="T34" s="424" t="s">
        <v>511</v>
      </c>
    </row>
    <row r="35" spans="1:26" ht="4.5" customHeight="1" x14ac:dyDescent="0.2">
      <c r="A35" s="214"/>
      <c r="B35" s="215"/>
      <c r="C35" s="215"/>
      <c r="D35" s="215"/>
      <c r="E35" s="215"/>
      <c r="F35" s="215"/>
      <c r="G35" s="215"/>
      <c r="H35" s="215"/>
      <c r="I35" s="216"/>
      <c r="J35" s="217"/>
    </row>
    <row r="36" spans="1:26" ht="12.75" x14ac:dyDescent="0.2">
      <c r="A36" s="200"/>
      <c r="B36" s="201" t="s">
        <v>34</v>
      </c>
      <c r="C36" s="202"/>
      <c r="D36" s="202"/>
      <c r="E36" s="211"/>
      <c r="F36" s="202"/>
      <c r="G36" s="202"/>
      <c r="H36" s="202"/>
      <c r="I36" s="204"/>
      <c r="J36" s="205"/>
      <c r="O36" s="563"/>
      <c r="P36" s="409" t="s">
        <v>517</v>
      </c>
      <c r="Q36" s="409"/>
      <c r="R36" s="424"/>
      <c r="S36" s="412">
        <f>O36*8</f>
        <v>0</v>
      </c>
      <c r="T36" s="424" t="s">
        <v>511</v>
      </c>
    </row>
    <row r="37" spans="1:26" ht="4.5" customHeight="1" x14ac:dyDescent="0.2">
      <c r="A37" s="206"/>
      <c r="B37" s="190"/>
      <c r="C37" s="190"/>
      <c r="D37" s="190"/>
      <c r="E37" s="190"/>
      <c r="F37" s="190"/>
      <c r="G37" s="190"/>
      <c r="H37" s="190"/>
      <c r="I37" s="207"/>
      <c r="J37" s="208"/>
    </row>
    <row r="38" spans="1:26" ht="12.75" x14ac:dyDescent="0.2">
      <c r="A38" s="206"/>
      <c r="B38" s="212" t="s">
        <v>39</v>
      </c>
      <c r="C38" s="554" t="s">
        <v>37</v>
      </c>
      <c r="D38" s="190"/>
      <c r="E38" s="218" t="s">
        <v>35</v>
      </c>
      <c r="F38" s="554"/>
      <c r="G38" s="190"/>
      <c r="H38" s="218" t="s">
        <v>36</v>
      </c>
      <c r="I38" s="554"/>
      <c r="J38" s="208"/>
      <c r="O38" s="563"/>
      <c r="P38" s="409" t="s">
        <v>518</v>
      </c>
      <c r="Q38" s="409"/>
      <c r="R38" s="424"/>
      <c r="S38" s="412">
        <f>O38*8</f>
        <v>0</v>
      </c>
      <c r="T38" s="424" t="s">
        <v>511</v>
      </c>
    </row>
    <row r="39" spans="1:26" x14ac:dyDescent="0.2">
      <c r="A39" s="206"/>
      <c r="B39" s="190"/>
      <c r="C39" s="190"/>
      <c r="D39" s="190"/>
      <c r="E39" s="213"/>
      <c r="F39" s="190"/>
      <c r="G39" s="190"/>
      <c r="H39" s="190"/>
      <c r="I39" s="207"/>
      <c r="J39" s="208"/>
    </row>
    <row r="40" spans="1:26" ht="4.5" customHeight="1" x14ac:dyDescent="0.2">
      <c r="A40" s="206"/>
      <c r="B40" s="190"/>
      <c r="C40" s="190"/>
      <c r="D40" s="190"/>
      <c r="E40" s="190"/>
      <c r="F40" s="190"/>
      <c r="G40" s="190"/>
      <c r="H40" s="190"/>
      <c r="I40" s="207"/>
      <c r="J40" s="208"/>
    </row>
    <row r="41" spans="1:26" ht="12.75" x14ac:dyDescent="0.2">
      <c r="A41" s="200"/>
      <c r="B41" s="201" t="s">
        <v>40</v>
      </c>
      <c r="C41" s="202"/>
      <c r="D41" s="202"/>
      <c r="E41" s="211"/>
      <c r="F41" s="202"/>
      <c r="G41" s="202"/>
      <c r="H41" s="202"/>
      <c r="I41" s="204"/>
      <c r="J41" s="205"/>
      <c r="O41" s="414"/>
      <c r="P41" s="427" t="s">
        <v>519</v>
      </c>
      <c r="Q41" s="426"/>
      <c r="R41" s="426"/>
      <c r="S41" s="426"/>
      <c r="T41" s="413"/>
      <c r="U41" s="426">
        <f>SUM(S30,S32,S34,S36,S38)</f>
        <v>0</v>
      </c>
      <c r="V41" s="426" t="s">
        <v>511</v>
      </c>
    </row>
    <row r="42" spans="1:26" ht="4.5" customHeight="1" x14ac:dyDescent="0.2">
      <c r="A42" s="206"/>
      <c r="B42" s="190"/>
      <c r="C42" s="190"/>
      <c r="D42" s="190"/>
      <c r="E42" s="190"/>
      <c r="F42" s="190"/>
      <c r="G42" s="190"/>
      <c r="H42" s="190"/>
      <c r="I42" s="207"/>
      <c r="J42" s="208"/>
    </row>
    <row r="43" spans="1:26" x14ac:dyDescent="0.2">
      <c r="A43" s="206"/>
      <c r="B43" s="190"/>
      <c r="C43" s="190"/>
      <c r="D43" s="190"/>
      <c r="E43" s="213"/>
      <c r="F43" s="190"/>
      <c r="G43" s="190"/>
      <c r="H43" s="190" t="s">
        <v>42</v>
      </c>
      <c r="I43" s="207" t="s">
        <v>41</v>
      </c>
      <c r="J43" s="208"/>
    </row>
    <row r="44" spans="1:26" ht="12.75" x14ac:dyDescent="0.2">
      <c r="A44" s="206"/>
      <c r="B44" s="190" t="s">
        <v>400</v>
      </c>
      <c r="C44" s="190"/>
      <c r="D44" s="190"/>
      <c r="E44" s="213"/>
      <c r="F44" s="190"/>
      <c r="G44" s="190"/>
      <c r="H44" s="552"/>
      <c r="I44" s="555">
        <v>0</v>
      </c>
      <c r="J44" s="208"/>
      <c r="O44" s="429" t="s">
        <v>520</v>
      </c>
    </row>
    <row r="45" spans="1:26" ht="11.25" customHeight="1" x14ac:dyDescent="0.2">
      <c r="A45" s="206"/>
      <c r="B45" s="774" t="s">
        <v>43</v>
      </c>
      <c r="C45" s="774"/>
      <c r="D45" s="774"/>
      <c r="E45" s="774"/>
      <c r="F45" s="774"/>
      <c r="G45" s="775"/>
      <c r="H45" s="552"/>
      <c r="I45" s="555">
        <v>0</v>
      </c>
      <c r="J45" s="208"/>
      <c r="O45" s="189" t="s">
        <v>528</v>
      </c>
      <c r="S45" s="189" t="s">
        <v>521</v>
      </c>
      <c r="T45" s="417"/>
    </row>
    <row r="46" spans="1:26" ht="15" x14ac:dyDescent="0.25">
      <c r="A46" s="206"/>
      <c r="B46" s="774"/>
      <c r="C46" s="774"/>
      <c r="D46" s="774"/>
      <c r="E46" s="774"/>
      <c r="F46" s="774"/>
      <c r="G46" s="775"/>
      <c r="H46" s="552"/>
      <c r="I46" s="555">
        <v>0</v>
      </c>
      <c r="J46" s="208"/>
      <c r="O46" s="780"/>
      <c r="P46" s="777"/>
      <c r="Q46" s="777"/>
      <c r="R46" s="781"/>
      <c r="S46" s="564"/>
      <c r="T46" s="424" t="s">
        <v>522</v>
      </c>
      <c r="U46" s="418"/>
    </row>
    <row r="47" spans="1:26" ht="4.5" customHeight="1" x14ac:dyDescent="0.2">
      <c r="A47" s="206"/>
      <c r="B47" s="190"/>
      <c r="C47" s="190"/>
      <c r="D47" s="190"/>
      <c r="E47" s="190"/>
      <c r="F47" s="190"/>
      <c r="G47" s="190"/>
      <c r="H47" s="190"/>
      <c r="I47" s="207"/>
      <c r="J47" s="208"/>
    </row>
    <row r="48" spans="1:26" ht="12.75" customHeight="1" x14ac:dyDescent="0.2">
      <c r="A48" s="206"/>
      <c r="B48" s="190"/>
      <c r="C48" s="190"/>
      <c r="D48" s="190"/>
      <c r="E48" s="213"/>
      <c r="F48" s="190"/>
      <c r="G48" s="190"/>
      <c r="H48" s="190"/>
      <c r="I48" s="207"/>
      <c r="J48" s="208"/>
      <c r="U48" s="430"/>
      <c r="Z48" s="234"/>
    </row>
    <row r="49" spans="1:26" ht="15" customHeight="1" x14ac:dyDescent="0.25">
      <c r="A49" s="206"/>
      <c r="B49" s="190" t="s">
        <v>44</v>
      </c>
      <c r="C49" s="190" t="s">
        <v>45</v>
      </c>
      <c r="D49" s="190"/>
      <c r="E49" s="555">
        <v>0</v>
      </c>
      <c r="F49" s="190"/>
      <c r="G49" s="190"/>
      <c r="H49" s="190"/>
      <c r="I49" s="480">
        <f>(H44+H45+H46)*E49</f>
        <v>0</v>
      </c>
      <c r="J49" s="208"/>
      <c r="O49" s="780"/>
      <c r="P49" s="777"/>
      <c r="Q49" s="777"/>
      <c r="R49" s="781"/>
      <c r="S49" s="564"/>
      <c r="T49" s="424" t="s">
        <v>522</v>
      </c>
      <c r="U49" s="190"/>
    </row>
    <row r="50" spans="1:26" ht="4.5" customHeight="1" x14ac:dyDescent="0.2">
      <c r="A50" s="206"/>
      <c r="B50" s="190"/>
      <c r="C50" s="190"/>
      <c r="D50" s="190"/>
      <c r="E50" s="190"/>
      <c r="F50" s="190"/>
      <c r="G50" s="190"/>
      <c r="H50" s="190"/>
      <c r="I50" s="207"/>
      <c r="J50" s="208"/>
      <c r="U50" s="190"/>
    </row>
    <row r="51" spans="1:26" ht="15" x14ac:dyDescent="0.25">
      <c r="A51" s="206"/>
      <c r="B51" s="190" t="s">
        <v>587</v>
      </c>
      <c r="C51" s="190"/>
      <c r="D51" s="190"/>
      <c r="E51" s="213"/>
      <c r="F51" s="190"/>
      <c r="G51" s="190"/>
      <c r="H51" s="190"/>
      <c r="I51" s="555">
        <v>0</v>
      </c>
      <c r="J51" s="208"/>
      <c r="O51" s="780"/>
      <c r="P51" s="777"/>
      <c r="Q51" s="777"/>
      <c r="R51" s="781"/>
      <c r="S51" s="564"/>
      <c r="T51" s="424" t="s">
        <v>522</v>
      </c>
      <c r="U51" s="430"/>
    </row>
    <row r="52" spans="1:26" x14ac:dyDescent="0.2">
      <c r="A52" s="206"/>
      <c r="B52" s="190"/>
      <c r="C52" s="190"/>
      <c r="D52" s="190"/>
      <c r="E52" s="213"/>
      <c r="F52" s="190"/>
      <c r="G52" s="190"/>
      <c r="H52" s="190"/>
      <c r="I52" s="207"/>
      <c r="J52" s="208"/>
      <c r="U52" s="190"/>
    </row>
    <row r="53" spans="1:26" ht="15" x14ac:dyDescent="0.25">
      <c r="A53" s="206"/>
      <c r="B53" s="190" t="s">
        <v>46</v>
      </c>
      <c r="C53" s="190"/>
      <c r="D53" s="190"/>
      <c r="E53" s="213"/>
      <c r="F53" s="190"/>
      <c r="G53" s="190"/>
      <c r="H53" s="190"/>
      <c r="I53" s="480">
        <f>IF(I22&gt;0,((H44*I44)+(H45*I45)+(H46*I46)+I49)/I22*I28+((I51/12)*(I28/I22)*(H44+H45+H46)),0)</f>
        <v>0</v>
      </c>
      <c r="J53" s="208"/>
      <c r="O53" s="780"/>
      <c r="P53" s="777"/>
      <c r="Q53" s="777"/>
      <c r="R53" s="781"/>
      <c r="S53" s="564"/>
      <c r="T53" s="424" t="s">
        <v>522</v>
      </c>
      <c r="U53" s="430"/>
    </row>
    <row r="54" spans="1:26" x14ac:dyDescent="0.2">
      <c r="A54" s="206"/>
      <c r="B54" s="190"/>
      <c r="C54" s="190"/>
      <c r="D54" s="190"/>
      <c r="E54" s="213"/>
      <c r="F54" s="190"/>
      <c r="G54" s="190"/>
      <c r="H54" s="190"/>
      <c r="I54" s="207"/>
      <c r="J54" s="208"/>
      <c r="U54" s="190"/>
    </row>
    <row r="55" spans="1:26" ht="15" x14ac:dyDescent="0.25">
      <c r="A55" s="206"/>
      <c r="B55" s="190" t="s">
        <v>47</v>
      </c>
      <c r="C55" s="190"/>
      <c r="D55" s="190"/>
      <c r="E55" s="213"/>
      <c r="F55" s="190"/>
      <c r="G55" s="190"/>
      <c r="H55" s="190"/>
      <c r="I55" s="207"/>
      <c r="J55" s="208"/>
      <c r="N55" s="189"/>
      <c r="O55" s="780"/>
      <c r="P55" s="777"/>
      <c r="Q55" s="777"/>
      <c r="R55" s="781"/>
      <c r="S55" s="564"/>
      <c r="T55" s="424" t="s">
        <v>522</v>
      </c>
      <c r="U55" s="430"/>
    </row>
    <row r="56" spans="1:26" ht="11.25" customHeight="1" x14ac:dyDescent="0.25">
      <c r="A56" s="206"/>
      <c r="B56" s="190"/>
      <c r="C56" s="190" t="s">
        <v>48</v>
      </c>
      <c r="D56" s="190"/>
      <c r="E56" s="213"/>
      <c r="F56" s="481">
        <v>9.2999999999999999E-2</v>
      </c>
      <c r="G56" s="190"/>
      <c r="H56" s="190"/>
      <c r="I56" s="480">
        <f>$I$53*F56</f>
        <v>0</v>
      </c>
      <c r="J56" s="208"/>
      <c r="N56" s="189"/>
      <c r="O56" s="780"/>
      <c r="P56" s="777"/>
      <c r="Q56" s="777"/>
      <c r="R56" s="781"/>
      <c r="S56" s="564"/>
      <c r="T56" s="424" t="s">
        <v>522</v>
      </c>
      <c r="U56" s="430"/>
      <c r="Z56" s="234"/>
    </row>
    <row r="57" spans="1:26" x14ac:dyDescent="0.2">
      <c r="A57" s="206"/>
      <c r="B57" s="190"/>
      <c r="C57" s="190" t="s">
        <v>49</v>
      </c>
      <c r="D57" s="190"/>
      <c r="E57" s="213"/>
      <c r="F57" s="481">
        <v>1.2999999999999999E-2</v>
      </c>
      <c r="G57" s="190"/>
      <c r="H57" s="190"/>
      <c r="I57" s="480">
        <f>$I$53*F57</f>
        <v>0</v>
      </c>
      <c r="J57" s="208"/>
      <c r="N57" s="189"/>
    </row>
    <row r="58" spans="1:26" ht="18.75" x14ac:dyDescent="0.2">
      <c r="A58" s="206"/>
      <c r="B58" s="491" t="s">
        <v>585</v>
      </c>
      <c r="C58" s="190" t="s">
        <v>50</v>
      </c>
      <c r="D58" s="190"/>
      <c r="E58" s="213"/>
      <c r="F58" s="481">
        <v>7.2999999999999995E-2</v>
      </c>
      <c r="G58" s="190"/>
      <c r="H58" s="556">
        <v>0</v>
      </c>
      <c r="I58" s="480">
        <f>$I$53*F58+H58*I53</f>
        <v>0</v>
      </c>
      <c r="J58" s="208"/>
      <c r="N58" s="189"/>
      <c r="O58" s="425" t="s">
        <v>523</v>
      </c>
      <c r="P58" s="430"/>
      <c r="Q58" s="430"/>
      <c r="R58" s="430"/>
      <c r="S58" s="430">
        <f>SUM(S46,S49,S51,S53,S55,S56)/60</f>
        <v>0</v>
      </c>
      <c r="T58" s="430" t="s">
        <v>524</v>
      </c>
      <c r="U58" s="430"/>
    </row>
    <row r="59" spans="1:26" x14ac:dyDescent="0.2">
      <c r="A59" s="206"/>
      <c r="B59" s="190"/>
      <c r="C59" s="190" t="s">
        <v>51</v>
      </c>
      <c r="D59" s="190"/>
      <c r="E59" s="213"/>
      <c r="F59" s="481">
        <v>1.7999999999999999E-2</v>
      </c>
      <c r="G59" s="190"/>
      <c r="H59" s="367">
        <f>IF(H60&gt;0,H60,F60)</f>
        <v>6.7317999999999996E-3</v>
      </c>
      <c r="I59" s="480">
        <f>$I$53*F59</f>
        <v>0</v>
      </c>
      <c r="J59" s="208"/>
      <c r="M59" s="463" t="s">
        <v>556</v>
      </c>
      <c r="N59" s="189"/>
    </row>
    <row r="60" spans="1:26" ht="18.75" x14ac:dyDescent="0.2">
      <c r="A60" s="206"/>
      <c r="B60" s="491" t="s">
        <v>580</v>
      </c>
      <c r="C60" s="190" t="s">
        <v>52</v>
      </c>
      <c r="D60" s="190"/>
      <c r="E60" s="213"/>
      <c r="F60" s="481">
        <v>6.7317999999999996E-3</v>
      </c>
      <c r="G60" s="190"/>
      <c r="H60" s="556">
        <v>0</v>
      </c>
      <c r="I60" s="480">
        <f>$I$53*H59</f>
        <v>0</v>
      </c>
      <c r="J60" s="208"/>
      <c r="N60" s="189"/>
      <c r="O60" s="427" t="s">
        <v>525</v>
      </c>
      <c r="P60" s="426"/>
      <c r="Q60" s="426"/>
      <c r="R60" s="426"/>
      <c r="S60" s="426"/>
      <c r="T60" s="426"/>
      <c r="U60" s="428">
        <f>S58*((365/7)-((O30+O32+O34+O36+O38)/5))</f>
        <v>0</v>
      </c>
      <c r="V60" s="426" t="s">
        <v>511</v>
      </c>
    </row>
    <row r="61" spans="1:26" ht="11.25" customHeight="1" x14ac:dyDescent="0.2">
      <c r="A61" s="206"/>
      <c r="B61" s="491" t="s">
        <v>579</v>
      </c>
      <c r="C61" s="190" t="s">
        <v>53</v>
      </c>
      <c r="D61" s="190"/>
      <c r="E61" s="213"/>
      <c r="F61" s="481">
        <v>1.5E-3</v>
      </c>
      <c r="G61" s="190"/>
      <c r="H61" s="557" t="s">
        <v>181</v>
      </c>
      <c r="I61" s="480">
        <f>IF(H61=$M$63,0,$I$53*F61)</f>
        <v>0</v>
      </c>
      <c r="J61" s="208"/>
      <c r="M61" s="249" t="s">
        <v>181</v>
      </c>
      <c r="N61" s="189"/>
    </row>
    <row r="62" spans="1:26" ht="18.75" x14ac:dyDescent="0.2">
      <c r="A62" s="206"/>
      <c r="B62" s="491" t="s">
        <v>581</v>
      </c>
      <c r="C62" s="190" t="s">
        <v>433</v>
      </c>
      <c r="D62" s="190"/>
      <c r="E62" s="213"/>
      <c r="F62" s="558">
        <v>0</v>
      </c>
      <c r="G62" s="190"/>
      <c r="H62" s="190"/>
      <c r="I62" s="480">
        <f>$I$53*F62</f>
        <v>0</v>
      </c>
      <c r="J62" s="208"/>
      <c r="M62" s="249" t="s">
        <v>531</v>
      </c>
      <c r="N62" s="189"/>
      <c r="O62" s="429" t="s">
        <v>526</v>
      </c>
    </row>
    <row r="63" spans="1:26" x14ac:dyDescent="0.2">
      <c r="A63" s="206"/>
      <c r="B63" s="504" t="s">
        <v>586</v>
      </c>
      <c r="C63" s="190" t="s">
        <v>55</v>
      </c>
      <c r="D63" s="190"/>
      <c r="E63" s="771"/>
      <c r="F63" s="771"/>
      <c r="G63" s="190"/>
      <c r="H63" s="190"/>
      <c r="I63" s="555"/>
      <c r="J63" s="208"/>
      <c r="M63" s="249" t="s">
        <v>578</v>
      </c>
      <c r="N63" s="189"/>
    </row>
    <row r="64" spans="1:26" ht="13.5" thickBot="1" x14ac:dyDescent="0.25">
      <c r="A64" s="206"/>
      <c r="B64" s="190"/>
      <c r="C64" s="503"/>
      <c r="D64" s="190"/>
      <c r="E64" s="190"/>
      <c r="F64" s="190"/>
      <c r="G64" s="190"/>
      <c r="H64" s="190"/>
      <c r="I64" s="207"/>
      <c r="J64" s="208"/>
      <c r="L64" s="219"/>
      <c r="N64" s="189"/>
      <c r="O64" s="433" t="s">
        <v>527</v>
      </c>
      <c r="P64" s="432"/>
      <c r="Q64" s="432"/>
      <c r="R64" s="431"/>
      <c r="S64" s="434"/>
      <c r="T64" s="431"/>
      <c r="U64" s="435">
        <f>U24-U41-U60</f>
        <v>2088</v>
      </c>
      <c r="V64" s="432" t="s">
        <v>511</v>
      </c>
    </row>
    <row r="65" spans="1:15" ht="15.75" customHeight="1" x14ac:dyDescent="0.2">
      <c r="A65" s="200"/>
      <c r="B65" s="201" t="s">
        <v>401</v>
      </c>
      <c r="C65" s="201"/>
      <c r="D65" s="201"/>
      <c r="E65" s="201"/>
      <c r="F65" s="201"/>
      <c r="G65" s="201"/>
      <c r="H65" s="201"/>
      <c r="I65" s="482">
        <f>I53+SUM(I56:I63)</f>
        <v>0</v>
      </c>
      <c r="J65" s="205"/>
      <c r="M65" s="249">
        <f>IF(I89+I108&gt;0,0,I53+I56+I57+I58+I59+I60+I61+I62+I63)</f>
        <v>0</v>
      </c>
      <c r="N65" s="189"/>
    </row>
    <row r="66" spans="1:15" ht="12.75" thickBot="1" x14ac:dyDescent="0.25">
      <c r="A66" s="209"/>
      <c r="B66" s="483"/>
      <c r="C66" s="483"/>
      <c r="D66" s="483"/>
      <c r="E66" s="483"/>
      <c r="F66" s="483"/>
      <c r="G66" s="483"/>
      <c r="H66" s="483"/>
      <c r="I66" s="484"/>
      <c r="J66" s="210"/>
      <c r="N66" s="189"/>
    </row>
    <row r="67" spans="1:15" ht="12" x14ac:dyDescent="0.2">
      <c r="A67" s="200"/>
      <c r="B67" s="201" t="s">
        <v>604</v>
      </c>
      <c r="C67" s="202"/>
      <c r="D67" s="202"/>
      <c r="E67" s="202"/>
      <c r="F67" s="202"/>
      <c r="G67" s="202"/>
      <c r="H67" s="202"/>
      <c r="I67" s="204"/>
      <c r="J67" s="205"/>
      <c r="N67" s="189"/>
    </row>
    <row r="68" spans="1:15" ht="4.5" customHeight="1" x14ac:dyDescent="0.2">
      <c r="A68" s="206"/>
      <c r="B68" s="190"/>
      <c r="C68" s="190"/>
      <c r="D68" s="190"/>
      <c r="E68" s="190"/>
      <c r="F68" s="190"/>
      <c r="G68" s="190"/>
      <c r="H68" s="190"/>
      <c r="I68" s="207"/>
      <c r="J68" s="208"/>
      <c r="N68" s="189"/>
    </row>
    <row r="69" spans="1:15" x14ac:dyDescent="0.2">
      <c r="A69" s="206"/>
      <c r="B69" s="190" t="s">
        <v>27</v>
      </c>
      <c r="C69" s="190"/>
      <c r="D69" s="190"/>
      <c r="E69" s="190"/>
      <c r="F69" s="190"/>
      <c r="G69" s="190"/>
      <c r="H69" s="190"/>
      <c r="I69" s="551"/>
      <c r="J69" s="208"/>
      <c r="N69" s="189"/>
    </row>
    <row r="70" spans="1:15" ht="4.5" customHeight="1" x14ac:dyDescent="0.2">
      <c r="A70" s="206"/>
      <c r="B70" s="190"/>
      <c r="C70" s="190"/>
      <c r="D70" s="190"/>
      <c r="E70" s="190"/>
      <c r="F70" s="190"/>
      <c r="G70" s="190"/>
      <c r="H70" s="190"/>
      <c r="I70" s="207"/>
      <c r="J70" s="208"/>
      <c r="M70" s="246"/>
      <c r="N70" s="246"/>
      <c r="O70" s="246"/>
    </row>
    <row r="71" spans="1:15" ht="11.25" customHeight="1" x14ac:dyDescent="0.25">
      <c r="A71" s="206"/>
      <c r="B71" s="190" t="s">
        <v>28</v>
      </c>
      <c r="C71" s="769" t="s">
        <v>181</v>
      </c>
      <c r="D71" s="770"/>
      <c r="E71" s="218" t="s">
        <v>408</v>
      </c>
      <c r="F71" s="551"/>
      <c r="G71" s="190"/>
      <c r="H71" s="190" t="s">
        <v>38</v>
      </c>
      <c r="I71" s="551"/>
      <c r="J71" s="208"/>
      <c r="M71" s="246"/>
      <c r="N71" s="246"/>
      <c r="O71" s="246"/>
    </row>
    <row r="72" spans="1:15" ht="4.5" customHeight="1" x14ac:dyDescent="0.2">
      <c r="A72" s="206"/>
      <c r="B72" s="190"/>
      <c r="C72" s="190"/>
      <c r="D72" s="190"/>
      <c r="E72" s="218"/>
      <c r="F72" s="190"/>
      <c r="G72" s="190"/>
      <c r="H72" s="190"/>
      <c r="I72" s="207"/>
      <c r="J72" s="208"/>
      <c r="L72" s="235" t="s">
        <v>405</v>
      </c>
      <c r="M72" s="246"/>
      <c r="N72" s="246"/>
      <c r="O72" s="246"/>
    </row>
    <row r="73" spans="1:15" x14ac:dyDescent="0.2">
      <c r="A73" s="206"/>
      <c r="B73" s="190" t="s">
        <v>406</v>
      </c>
      <c r="C73" s="246">
        <f>(I73-F73)+1</f>
        <v>1</v>
      </c>
      <c r="D73" s="190"/>
      <c r="E73" s="218" t="s">
        <v>407</v>
      </c>
      <c r="F73" s="551"/>
      <c r="G73" s="190"/>
      <c r="H73" s="190" t="s">
        <v>32</v>
      </c>
      <c r="I73" s="551"/>
      <c r="J73" s="208"/>
      <c r="L73" s="235" t="s">
        <v>181</v>
      </c>
      <c r="M73" s="246"/>
      <c r="N73" s="246"/>
      <c r="O73" s="246"/>
    </row>
    <row r="74" spans="1:15" ht="4.5" customHeight="1" x14ac:dyDescent="0.2">
      <c r="A74" s="206"/>
      <c r="B74" s="190"/>
      <c r="C74" s="190"/>
      <c r="D74" s="190"/>
      <c r="E74" s="190"/>
      <c r="F74" s="190"/>
      <c r="G74" s="190"/>
      <c r="H74" s="190"/>
      <c r="I74" s="207"/>
      <c r="J74" s="208"/>
      <c r="L74" s="235" t="s">
        <v>199</v>
      </c>
      <c r="M74" s="246"/>
      <c r="N74" s="246"/>
      <c r="O74" s="246"/>
    </row>
    <row r="75" spans="1:15" x14ac:dyDescent="0.2">
      <c r="A75" s="206"/>
      <c r="B75" s="190" t="s">
        <v>423</v>
      </c>
      <c r="C75" s="190"/>
      <c r="D75" s="190"/>
      <c r="E75" s="190"/>
      <c r="F75" s="190"/>
      <c r="G75" s="190"/>
      <c r="H75" s="190"/>
      <c r="I75" s="552"/>
      <c r="J75" s="208"/>
      <c r="L75" s="235" t="s">
        <v>200</v>
      </c>
      <c r="M75" s="246"/>
      <c r="N75" s="246"/>
      <c r="O75" s="246"/>
    </row>
    <row r="76" spans="1:15" ht="4.5" customHeight="1" x14ac:dyDescent="0.2">
      <c r="A76" s="206"/>
      <c r="B76" s="190"/>
      <c r="C76" s="190"/>
      <c r="D76" s="190"/>
      <c r="E76" s="190"/>
      <c r="F76" s="190"/>
      <c r="G76" s="190"/>
      <c r="H76" s="190"/>
      <c r="I76" s="207"/>
      <c r="J76" s="208"/>
      <c r="M76" s="246"/>
      <c r="N76" s="246"/>
      <c r="O76" s="246"/>
    </row>
    <row r="77" spans="1:15" ht="12.75" x14ac:dyDescent="0.2">
      <c r="A77" s="206"/>
      <c r="B77" s="190" t="s">
        <v>439</v>
      </c>
      <c r="C77" s="190"/>
      <c r="D77" s="190"/>
      <c r="E77" s="190"/>
      <c r="F77" s="363"/>
      <c r="G77" s="190"/>
      <c r="H77" s="364"/>
      <c r="I77" s="555"/>
      <c r="J77" s="208"/>
      <c r="M77" s="246"/>
      <c r="N77" s="246"/>
      <c r="O77" s="246"/>
    </row>
    <row r="78" spans="1:15" ht="4.5" customHeight="1" x14ac:dyDescent="0.2">
      <c r="A78" s="206"/>
      <c r="B78" s="190"/>
      <c r="C78" s="190"/>
      <c r="D78" s="190"/>
      <c r="E78" s="190"/>
      <c r="F78" s="190"/>
      <c r="G78" s="190"/>
      <c r="H78" s="190"/>
      <c r="I78" s="207"/>
      <c r="J78" s="208"/>
      <c r="M78" s="246"/>
      <c r="N78" s="246"/>
      <c r="O78" s="246"/>
    </row>
    <row r="79" spans="1:15" x14ac:dyDescent="0.2">
      <c r="A79" s="206"/>
      <c r="B79" s="190" t="s">
        <v>441</v>
      </c>
      <c r="C79" s="190"/>
      <c r="D79" s="190"/>
      <c r="E79" s="246">
        <f>C73/365*12</f>
        <v>3.2876712328767127E-2</v>
      </c>
      <c r="F79" s="479">
        <f>ROUNDUP(E79*I75,0)</f>
        <v>0</v>
      </c>
      <c r="G79" s="190"/>
      <c r="H79" s="190" t="s">
        <v>440</v>
      </c>
      <c r="I79" s="485">
        <f>IF(N79&gt;603,0,M79)</f>
        <v>0</v>
      </c>
      <c r="J79" s="208"/>
      <c r="M79" s="370">
        <f>F79*I77</f>
        <v>0</v>
      </c>
      <c r="N79" s="371">
        <f>M79/E79</f>
        <v>0</v>
      </c>
      <c r="O79" s="246"/>
    </row>
    <row r="80" spans="1:15" ht="6.75" customHeight="1" x14ac:dyDescent="0.2">
      <c r="A80" s="206"/>
      <c r="B80" s="190"/>
      <c r="C80" s="190"/>
      <c r="D80" s="190"/>
      <c r="E80" s="190"/>
      <c r="F80" s="190"/>
      <c r="G80" s="190"/>
      <c r="H80" s="190"/>
      <c r="I80" s="236"/>
      <c r="J80" s="208"/>
      <c r="M80" s="246"/>
      <c r="N80" s="246"/>
      <c r="O80" s="246"/>
    </row>
    <row r="81" spans="1:15" x14ac:dyDescent="0.2">
      <c r="A81" s="206"/>
      <c r="B81" s="190" t="s">
        <v>588</v>
      </c>
      <c r="C81" s="190"/>
      <c r="D81" s="190"/>
      <c r="E81" s="190"/>
      <c r="F81" s="190"/>
      <c r="G81" s="190"/>
      <c r="H81" s="190"/>
      <c r="I81" s="236"/>
      <c r="J81" s="208"/>
      <c r="M81" s="246"/>
      <c r="N81" s="246"/>
      <c r="O81" s="246"/>
    </row>
    <row r="82" spans="1:15" x14ac:dyDescent="0.2">
      <c r="A82" s="206"/>
      <c r="B82" s="190"/>
      <c r="C82" s="190" t="s">
        <v>409</v>
      </c>
      <c r="D82" s="190"/>
      <c r="E82" s="190"/>
      <c r="F82" s="481">
        <v>0.13</v>
      </c>
      <c r="G82" s="190"/>
      <c r="H82" s="190"/>
      <c r="I82" s="480">
        <f>$I$79*F82</f>
        <v>0</v>
      </c>
      <c r="J82" s="208"/>
      <c r="M82" s="246"/>
      <c r="N82" s="246"/>
      <c r="O82" s="246"/>
    </row>
    <row r="83" spans="1:15" x14ac:dyDescent="0.2">
      <c r="A83" s="206"/>
      <c r="B83" s="190"/>
      <c r="C83" s="190" t="s">
        <v>410</v>
      </c>
      <c r="D83" s="190"/>
      <c r="E83" s="190"/>
      <c r="F83" s="481">
        <v>0.15</v>
      </c>
      <c r="G83" s="190"/>
      <c r="H83" s="190"/>
      <c r="I83" s="480">
        <f>$I$79*F83</f>
        <v>0</v>
      </c>
      <c r="J83" s="208"/>
      <c r="K83" s="225"/>
      <c r="M83" s="246"/>
      <c r="N83" s="246"/>
      <c r="O83" s="246"/>
    </row>
    <row r="84" spans="1:15" x14ac:dyDescent="0.2">
      <c r="A84" s="206"/>
      <c r="B84" s="190"/>
      <c r="C84" s="190" t="s">
        <v>411</v>
      </c>
      <c r="D84" s="190"/>
      <c r="E84" s="190"/>
      <c r="F84" s="481">
        <v>0.02</v>
      </c>
      <c r="G84" s="190"/>
      <c r="H84" s="190"/>
      <c r="I84" s="480">
        <f>$I$79*F84</f>
        <v>0</v>
      </c>
      <c r="J84" s="208"/>
      <c r="K84" s="225"/>
      <c r="M84" s="246"/>
      <c r="N84" s="246"/>
      <c r="O84" s="246"/>
    </row>
    <row r="85" spans="1:15" ht="11.25" customHeight="1" x14ac:dyDescent="0.2">
      <c r="A85" s="206"/>
      <c r="B85" s="491" t="s">
        <v>579</v>
      </c>
      <c r="C85" s="190" t="s">
        <v>53</v>
      </c>
      <c r="D85" s="190"/>
      <c r="E85" s="190"/>
      <c r="F85" s="481">
        <v>5.9999999999999995E-4</v>
      </c>
      <c r="G85" s="190"/>
      <c r="H85" s="557" t="s">
        <v>181</v>
      </c>
      <c r="I85" s="480">
        <f>IF(H85=$M$63,0,$I$79*F85)</f>
        <v>0</v>
      </c>
      <c r="J85" s="208"/>
      <c r="M85" s="246"/>
      <c r="N85" s="246"/>
      <c r="O85" s="246"/>
    </row>
    <row r="86" spans="1:15" x14ac:dyDescent="0.2">
      <c r="A86" s="206"/>
      <c r="B86" s="190"/>
      <c r="C86" s="190" t="s">
        <v>54</v>
      </c>
      <c r="D86" s="190"/>
      <c r="E86" s="213"/>
      <c r="F86" s="481">
        <v>2.2000000000000001E-3</v>
      </c>
      <c r="G86" s="190"/>
      <c r="H86" s="486">
        <f>SUM(F82:F86)</f>
        <v>0.30280000000000001</v>
      </c>
      <c r="I86" s="480">
        <f>$I$79*F86</f>
        <v>0</v>
      </c>
      <c r="J86" s="238"/>
      <c r="N86" s="189"/>
    </row>
    <row r="87" spans="1:15" x14ac:dyDescent="0.2">
      <c r="A87" s="206"/>
      <c r="B87" s="504" t="s">
        <v>586</v>
      </c>
      <c r="C87" s="190" t="s">
        <v>55</v>
      </c>
      <c r="D87" s="190"/>
      <c r="E87" s="771"/>
      <c r="F87" s="771"/>
      <c r="G87" s="190"/>
      <c r="H87" s="190"/>
      <c r="I87" s="555">
        <v>0</v>
      </c>
      <c r="J87" s="208"/>
      <c r="N87" s="189"/>
    </row>
    <row r="88" spans="1:15" ht="11.25" customHeight="1" x14ac:dyDescent="0.2">
      <c r="A88" s="206"/>
      <c r="B88" s="228"/>
      <c r="C88" s="237"/>
      <c r="D88" s="215"/>
      <c r="E88" s="226"/>
      <c r="F88" s="226"/>
      <c r="G88" s="215"/>
      <c r="H88" s="215"/>
      <c r="I88" s="207"/>
      <c r="J88" s="208"/>
      <c r="N88" s="189"/>
    </row>
    <row r="89" spans="1:15" ht="14.25" customHeight="1" x14ac:dyDescent="0.2">
      <c r="A89" s="200"/>
      <c r="B89" s="201" t="s">
        <v>401</v>
      </c>
      <c r="C89" s="201"/>
      <c r="D89" s="201"/>
      <c r="E89" s="201"/>
      <c r="F89" s="201"/>
      <c r="G89" s="201"/>
      <c r="H89" s="201"/>
      <c r="I89" s="487">
        <f>SUM(I79,I82:I87)</f>
        <v>0</v>
      </c>
      <c r="J89" s="205"/>
      <c r="M89" s="249">
        <f>IF(I65+I108&gt;0,0,M79+I82+I83+I84+I85+I86+I87)</f>
        <v>0</v>
      </c>
      <c r="N89" s="189"/>
    </row>
    <row r="90" spans="1:15" ht="12" thickBot="1" x14ac:dyDescent="0.25">
      <c r="A90" s="221"/>
      <c r="B90" s="488"/>
      <c r="C90" s="443"/>
      <c r="D90" s="443"/>
      <c r="E90" s="443"/>
      <c r="F90" s="443"/>
      <c r="G90" s="443"/>
      <c r="H90" s="443"/>
      <c r="I90" s="489"/>
      <c r="J90" s="222"/>
    </row>
    <row r="91" spans="1:15" ht="11.25" customHeight="1" x14ac:dyDescent="0.2">
      <c r="A91" s="214"/>
      <c r="B91" s="232"/>
      <c r="C91" s="232"/>
      <c r="D91" s="232"/>
      <c r="E91" s="232"/>
      <c r="F91" s="232"/>
      <c r="G91" s="232"/>
      <c r="H91" s="232"/>
      <c r="I91" s="233"/>
      <c r="J91" s="217"/>
    </row>
    <row r="92" spans="1:15" s="234" customFormat="1" ht="4.5" customHeight="1" x14ac:dyDescent="0.2">
      <c r="A92" s="214"/>
      <c r="B92" s="215"/>
      <c r="C92" s="215"/>
      <c r="D92" s="215"/>
      <c r="E92" s="215"/>
      <c r="F92" s="215"/>
      <c r="G92" s="215"/>
      <c r="H92" s="215"/>
      <c r="I92" s="216"/>
      <c r="J92" s="217"/>
      <c r="M92" s="250"/>
      <c r="N92" s="250"/>
    </row>
    <row r="93" spans="1:15" ht="12" x14ac:dyDescent="0.2">
      <c r="A93" s="200"/>
      <c r="B93" s="201" t="s">
        <v>381</v>
      </c>
      <c r="C93" s="202"/>
      <c r="D93" s="202"/>
      <c r="E93" s="202"/>
      <c r="F93" s="202"/>
      <c r="G93" s="202"/>
      <c r="H93" s="202"/>
      <c r="I93" s="204"/>
      <c r="J93" s="205"/>
    </row>
    <row r="94" spans="1:15" ht="4.5" customHeight="1" x14ac:dyDescent="0.2">
      <c r="A94" s="206"/>
      <c r="B94" s="190"/>
      <c r="C94" s="190"/>
      <c r="D94" s="190"/>
      <c r="E94" s="190"/>
      <c r="F94" s="190"/>
      <c r="G94" s="190"/>
      <c r="H94" s="190"/>
      <c r="I94" s="207"/>
      <c r="J94" s="208"/>
    </row>
    <row r="95" spans="1:15" x14ac:dyDescent="0.2">
      <c r="A95" s="206"/>
      <c r="B95" s="190" t="s">
        <v>383</v>
      </c>
      <c r="C95" s="190"/>
      <c r="D95" s="190"/>
      <c r="E95" s="190"/>
      <c r="F95" s="190"/>
      <c r="G95" s="190"/>
      <c r="H95" s="190"/>
      <c r="I95" s="551"/>
      <c r="J95" s="208"/>
    </row>
    <row r="96" spans="1:15" ht="4.5" customHeight="1" x14ac:dyDescent="0.2">
      <c r="A96" s="206"/>
      <c r="B96" s="190"/>
      <c r="C96" s="190"/>
      <c r="D96" s="190"/>
      <c r="E96" s="190"/>
      <c r="F96" s="190"/>
      <c r="G96" s="190"/>
      <c r="H96" s="190"/>
      <c r="I96" s="207"/>
      <c r="J96" s="208"/>
    </row>
    <row r="97" spans="1:14" ht="11.25" customHeight="1" x14ac:dyDescent="0.25">
      <c r="A97" s="206"/>
      <c r="B97" s="190" t="s">
        <v>384</v>
      </c>
      <c r="C97" s="769" t="s">
        <v>181</v>
      </c>
      <c r="D97" s="770"/>
      <c r="E97" s="190"/>
      <c r="F97" s="554"/>
      <c r="G97" s="190"/>
      <c r="H97" s="190" t="s">
        <v>38</v>
      </c>
      <c r="I97" s="551"/>
      <c r="J97" s="208"/>
    </row>
    <row r="98" spans="1:14" ht="4.5" customHeight="1" x14ac:dyDescent="0.2">
      <c r="A98" s="206"/>
      <c r="B98" s="190"/>
      <c r="C98" s="190"/>
      <c r="D98" s="190"/>
      <c r="E98" s="190"/>
      <c r="F98" s="190"/>
      <c r="G98" s="190"/>
      <c r="H98" s="190"/>
      <c r="I98" s="207"/>
      <c r="J98" s="208"/>
    </row>
    <row r="99" spans="1:14" x14ac:dyDescent="0.2">
      <c r="A99" s="206"/>
      <c r="B99" s="190" t="s">
        <v>31</v>
      </c>
      <c r="C99" s="190"/>
      <c r="D99" s="190"/>
      <c r="E99" s="246">
        <f>IF(F99&gt;1,I99-F99+1,0)</f>
        <v>0</v>
      </c>
      <c r="F99" s="551"/>
      <c r="G99" s="190"/>
      <c r="H99" s="190" t="s">
        <v>32</v>
      </c>
      <c r="I99" s="551"/>
      <c r="J99" s="208"/>
    </row>
    <row r="100" spans="1:14" ht="4.5" customHeight="1" x14ac:dyDescent="0.2">
      <c r="A100" s="206"/>
      <c r="B100" s="190"/>
      <c r="C100" s="190"/>
      <c r="D100" s="190"/>
      <c r="E100" s="190"/>
      <c r="F100" s="190"/>
      <c r="G100" s="190"/>
      <c r="H100" s="190"/>
      <c r="I100" s="207"/>
      <c r="J100" s="208"/>
    </row>
    <row r="101" spans="1:14" x14ac:dyDescent="0.2">
      <c r="A101" s="206"/>
      <c r="B101" s="190" t="s">
        <v>385</v>
      </c>
      <c r="C101" s="190"/>
      <c r="D101" s="190"/>
      <c r="E101" s="190"/>
      <c r="F101" s="190"/>
      <c r="G101" s="190"/>
      <c r="H101" s="190" t="s">
        <v>386</v>
      </c>
      <c r="I101" s="552"/>
      <c r="J101" s="208"/>
    </row>
    <row r="102" spans="1:14" ht="4.5" customHeight="1" x14ac:dyDescent="0.2">
      <c r="A102" s="206"/>
      <c r="B102" s="190"/>
      <c r="C102" s="190"/>
      <c r="D102" s="190"/>
      <c r="E102" s="190"/>
      <c r="F102" s="190"/>
      <c r="G102" s="190"/>
      <c r="H102" s="190"/>
      <c r="I102" s="207"/>
      <c r="J102" s="208"/>
    </row>
    <row r="103" spans="1:14" x14ac:dyDescent="0.2">
      <c r="A103" s="206"/>
      <c r="B103" s="190" t="s">
        <v>390</v>
      </c>
      <c r="C103" s="190"/>
      <c r="D103" s="190"/>
      <c r="E103" s="190"/>
      <c r="F103" s="190"/>
      <c r="G103" s="190"/>
      <c r="H103" s="190" t="s">
        <v>389</v>
      </c>
      <c r="I103" s="555"/>
      <c r="J103" s="208"/>
    </row>
    <row r="104" spans="1:14" ht="4.5" customHeight="1" x14ac:dyDescent="0.2">
      <c r="A104" s="206"/>
      <c r="B104" s="190"/>
      <c r="C104" s="190"/>
      <c r="D104" s="190"/>
      <c r="E104" s="190"/>
      <c r="F104" s="190"/>
      <c r="G104" s="190"/>
      <c r="H104" s="190"/>
      <c r="I104" s="207"/>
      <c r="J104" s="208"/>
    </row>
    <row r="105" spans="1:14" x14ac:dyDescent="0.2">
      <c r="A105" s="206"/>
      <c r="B105" s="190" t="s">
        <v>387</v>
      </c>
      <c r="C105" s="190"/>
      <c r="D105" s="190"/>
      <c r="E105" s="246">
        <f>E99/365*12</f>
        <v>0</v>
      </c>
      <c r="F105" s="190"/>
      <c r="G105" s="190"/>
      <c r="H105" s="190" t="s">
        <v>388</v>
      </c>
      <c r="I105" s="479">
        <f>ROUNDUP(I101*E105,0)</f>
        <v>0</v>
      </c>
      <c r="J105" s="208"/>
    </row>
    <row r="106" spans="1:14" ht="4.5" customHeight="1" x14ac:dyDescent="0.2">
      <c r="A106" s="206"/>
      <c r="B106" s="190"/>
      <c r="C106" s="190"/>
      <c r="D106" s="190"/>
      <c r="E106" s="190"/>
      <c r="F106" s="190"/>
      <c r="G106" s="190"/>
      <c r="H106" s="190"/>
      <c r="I106" s="207"/>
      <c r="J106" s="208"/>
    </row>
    <row r="107" spans="1:14" x14ac:dyDescent="0.2">
      <c r="A107" s="206"/>
      <c r="B107" s="190"/>
      <c r="C107" s="190"/>
      <c r="D107" s="190"/>
      <c r="E107" s="190"/>
      <c r="F107" s="190"/>
      <c r="G107" s="190"/>
      <c r="H107" s="190"/>
      <c r="I107" s="220"/>
      <c r="J107" s="208"/>
    </row>
    <row r="108" spans="1:14" ht="14.25" x14ac:dyDescent="0.2">
      <c r="A108" s="200"/>
      <c r="B108" s="201" t="s">
        <v>402</v>
      </c>
      <c r="C108" s="201"/>
      <c r="D108" s="201"/>
      <c r="E108" s="201"/>
      <c r="F108" s="201"/>
      <c r="G108" s="201"/>
      <c r="H108" s="201"/>
      <c r="I108" s="487">
        <f>I103*I105</f>
        <v>0</v>
      </c>
      <c r="J108" s="205"/>
      <c r="M108" s="249">
        <f>IF(I65+I89&gt;0,0,I103*I105)</f>
        <v>0</v>
      </c>
    </row>
    <row r="109" spans="1:14" ht="4.5" customHeight="1" x14ac:dyDescent="0.2">
      <c r="A109" s="206"/>
      <c r="B109" s="190"/>
      <c r="C109" s="190"/>
      <c r="D109" s="190"/>
      <c r="E109" s="190"/>
      <c r="F109" s="190"/>
      <c r="G109" s="190"/>
      <c r="H109" s="190"/>
      <c r="I109" s="207"/>
      <c r="J109" s="208"/>
    </row>
    <row r="110" spans="1:14" ht="11.25" customHeight="1" x14ac:dyDescent="0.2">
      <c r="A110" s="206"/>
      <c r="B110" s="228" t="s">
        <v>414</v>
      </c>
      <c r="C110" s="561"/>
      <c r="D110" s="190"/>
      <c r="E110" s="226" t="s">
        <v>399</v>
      </c>
      <c r="F110" s="560"/>
      <c r="G110" s="190"/>
      <c r="H110" s="190"/>
      <c r="I110" s="490">
        <f>C110*F110</f>
        <v>0</v>
      </c>
      <c r="J110" s="208"/>
    </row>
    <row r="111" spans="1:14" ht="11.25" customHeight="1" x14ac:dyDescent="0.2">
      <c r="A111" s="206"/>
      <c r="B111" s="231" t="s">
        <v>404</v>
      </c>
      <c r="C111" s="227"/>
      <c r="D111" s="190"/>
      <c r="E111" s="226"/>
      <c r="F111" s="229"/>
      <c r="G111" s="190"/>
      <c r="H111" s="190"/>
      <c r="I111" s="230"/>
      <c r="J111" s="208"/>
      <c r="N111" s="250"/>
    </row>
    <row r="112" spans="1:14" s="543" customFormat="1" ht="12" thickBot="1" x14ac:dyDescent="0.25">
      <c r="A112" s="538"/>
      <c r="B112" s="539"/>
      <c r="C112" s="540"/>
      <c r="D112" s="540"/>
      <c r="E112" s="540"/>
      <c r="F112" s="540"/>
      <c r="G112" s="540"/>
      <c r="H112" s="540"/>
      <c r="I112" s="541"/>
      <c r="J112" s="542"/>
    </row>
    <row r="113" spans="1:19" s="543" customFormat="1" hidden="1" x14ac:dyDescent="0.2">
      <c r="A113" s="544"/>
      <c r="B113" s="246"/>
      <c r="C113" s="246"/>
      <c r="D113" s="246"/>
      <c r="E113" s="372" t="s">
        <v>412</v>
      </c>
      <c r="F113" s="246" t="s">
        <v>413</v>
      </c>
      <c r="G113" s="246"/>
      <c r="H113" s="246"/>
      <c r="I113" s="370"/>
      <c r="J113" s="545"/>
      <c r="K113" s="249"/>
      <c r="L113" s="249"/>
      <c r="M113" s="249"/>
      <c r="N113" s="249"/>
      <c r="O113" s="249"/>
      <c r="P113" s="249"/>
      <c r="Q113" s="249"/>
      <c r="R113" s="249"/>
      <c r="S113" s="249"/>
    </row>
    <row r="114" spans="1:19" s="543" customFormat="1" hidden="1" x14ac:dyDescent="0.2">
      <c r="A114" s="544"/>
      <c r="B114" s="246"/>
      <c r="C114" s="246"/>
      <c r="D114" s="246"/>
      <c r="E114" s="492">
        <f>I101*12</f>
        <v>0</v>
      </c>
      <c r="F114" s="493">
        <f>I75*12</f>
        <v>0</v>
      </c>
      <c r="G114" s="246"/>
      <c r="H114" s="246"/>
      <c r="I114" s="370"/>
      <c r="J114" s="545"/>
      <c r="K114" s="249"/>
      <c r="L114" s="249"/>
      <c r="M114" s="249"/>
      <c r="N114" s="249"/>
      <c r="O114" s="249"/>
      <c r="P114" s="249"/>
      <c r="Q114" s="249"/>
      <c r="R114" s="249"/>
      <c r="S114" s="249"/>
    </row>
    <row r="115" spans="1:19" s="543" customFormat="1" hidden="1" x14ac:dyDescent="0.2">
      <c r="A115" s="544"/>
      <c r="B115" s="246"/>
      <c r="C115" s="246"/>
      <c r="D115" s="246"/>
      <c r="E115" s="492">
        <f>365.25/7</f>
        <v>52.178571428571431</v>
      </c>
      <c r="F115" s="492">
        <f>365.25/7</f>
        <v>52.178571428571431</v>
      </c>
      <c r="G115" s="246"/>
      <c r="H115" s="246"/>
      <c r="I115" s="370"/>
      <c r="J115" s="545"/>
      <c r="K115" s="249"/>
      <c r="L115" s="249"/>
      <c r="M115" s="249"/>
      <c r="N115" s="249"/>
      <c r="O115" s="249"/>
      <c r="P115" s="249"/>
      <c r="Q115" s="249"/>
      <c r="R115" s="249"/>
      <c r="S115" s="249"/>
    </row>
    <row r="116" spans="1:19" s="543" customFormat="1" hidden="1" x14ac:dyDescent="0.2">
      <c r="A116" s="544"/>
      <c r="B116" s="246"/>
      <c r="C116" s="246"/>
      <c r="D116" s="246"/>
      <c r="E116" s="492">
        <f>E114/E115</f>
        <v>0</v>
      </c>
      <c r="F116" s="492">
        <f>F114/F115</f>
        <v>0</v>
      </c>
      <c r="G116" s="246"/>
      <c r="H116" s="246"/>
      <c r="I116" s="370"/>
      <c r="J116" s="545"/>
      <c r="K116" s="249"/>
      <c r="L116" s="249"/>
      <c r="M116" s="249"/>
      <c r="N116" s="249"/>
      <c r="O116" s="249"/>
      <c r="P116" s="249"/>
      <c r="Q116" s="249"/>
      <c r="R116" s="249"/>
      <c r="S116" s="249"/>
    </row>
    <row r="117" spans="1:19" s="543" customFormat="1" x14ac:dyDescent="0.2">
      <c r="A117" s="544"/>
      <c r="B117" s="246"/>
      <c r="C117" s="246"/>
      <c r="D117" s="246"/>
      <c r="E117" s="494">
        <f>E116/40</f>
        <v>0</v>
      </c>
      <c r="F117" s="494">
        <f>F116/40</f>
        <v>0</v>
      </c>
      <c r="G117" s="246"/>
      <c r="H117" s="246"/>
      <c r="I117" s="370"/>
      <c r="J117" s="545"/>
      <c r="K117" s="249"/>
      <c r="L117" s="249"/>
      <c r="M117" s="249"/>
      <c r="N117" s="249"/>
      <c r="O117" s="249"/>
      <c r="P117" s="249"/>
      <c r="Q117" s="249"/>
      <c r="R117" s="249"/>
      <c r="S117" s="249"/>
    </row>
    <row r="118" spans="1:19" ht="14.25" x14ac:dyDescent="0.2">
      <c r="A118" s="206"/>
      <c r="B118" s="240" t="s">
        <v>403</v>
      </c>
      <c r="C118" s="190"/>
      <c r="D118" s="190"/>
      <c r="E118" s="372"/>
      <c r="F118" s="190"/>
      <c r="G118" s="190"/>
      <c r="H118" s="190"/>
      <c r="I118" s="190"/>
      <c r="J118" s="208"/>
    </row>
    <row r="119" spans="1:19" ht="15" thickBot="1" x14ac:dyDescent="0.25">
      <c r="A119" s="221"/>
      <c r="B119" s="241" t="s">
        <v>418</v>
      </c>
      <c r="C119" s="443"/>
      <c r="D119" s="443"/>
      <c r="E119" s="443"/>
      <c r="F119" s="443"/>
      <c r="G119" s="443"/>
      <c r="H119" s="443"/>
      <c r="I119" s="495"/>
      <c r="J119" s="222"/>
    </row>
    <row r="120" spans="1:19" x14ac:dyDescent="0.2">
      <c r="E120" s="189"/>
    </row>
    <row r="121" spans="1:19" x14ac:dyDescent="0.2">
      <c r="E121" s="189"/>
    </row>
    <row r="122" spans="1:19" x14ac:dyDescent="0.2">
      <c r="E122" s="189"/>
    </row>
  </sheetData>
  <sheetProtection algorithmName="SHA-512" hashValue="DHqJjgmIKCwxE42mmxhc8xD3h3O6GoZu3hxjjEeJig1AkKYqn6nhptEymjUDmTJNPtQrFo5pDC0QiREiw9KXzw==" saltValue="tkpFN7GtOG7HXDxcdVHFZQ==" spinCount="100000" sheet="1" selectLockedCells="1"/>
  <customSheetViews>
    <customSheetView guid="{64EDB8CB-9FAE-442C-BA10-2255566A9D15}" fitToPage="1" printArea="1" hiddenRows="1" hiddenColumns="1">
      <selection activeCell="L70" sqref="L1:M1048576"/>
      <pageMargins left="0.78740157480314965" right="0.39370078740157483" top="0.39370078740157483" bottom="0.74803149606299213" header="0.31496062992125984" footer="0.31496062992125984"/>
      <pageSetup paperSize="9" scale="68" orientation="portrait" horizontalDpi="0" verticalDpi="0" r:id="rId1"/>
      <headerFooter>
        <oddFooter>&amp;L&amp;8Antrag auf Förderung 
Landkreis Altenburger Land&amp;C&amp;8&amp;A&amp;R&amp;8Datum der Antragstellung &amp;D</oddFooter>
      </headerFooter>
    </customSheetView>
    <customSheetView guid="{CB0F96DD-44E5-44A4-860F-548ECBB436AE}" fitToPage="1" printArea="1">
      <selection activeCell="L70" sqref="L1:M1048576"/>
      <pageMargins left="0.78740157480314965" right="0.39370078740157483" top="0.39370078740157483" bottom="0.74803149606299213" header="0.31496062992125984" footer="0.31496062992125984"/>
      <pageSetup paperSize="9" scale="68" orientation="portrait" horizontalDpi="0" verticalDpi="0" r:id="rId2"/>
      <headerFooter>
        <oddFooter>&amp;L&amp;8Antrag auf Förderung 
Landkreis Altenburger Land&amp;C&amp;8&amp;A&amp;R&amp;8Datum der Antragstellung &amp;D</oddFooter>
      </headerFooter>
    </customSheetView>
  </customSheetViews>
  <mergeCells count="17">
    <mergeCell ref="O56:R56"/>
    <mergeCell ref="O46:R46"/>
    <mergeCell ref="O49:R49"/>
    <mergeCell ref="O51:R51"/>
    <mergeCell ref="O53:R53"/>
    <mergeCell ref="O55:R55"/>
    <mergeCell ref="E87:F87"/>
    <mergeCell ref="C97:D97"/>
    <mergeCell ref="H2:I2"/>
    <mergeCell ref="C18:D18"/>
    <mergeCell ref="B45:G46"/>
    <mergeCell ref="E63:F63"/>
    <mergeCell ref="C71:D71"/>
    <mergeCell ref="E6:I6"/>
    <mergeCell ref="E8:I8"/>
    <mergeCell ref="E10:I10"/>
    <mergeCell ref="B24:F24"/>
  </mergeCells>
  <dataValidations count="2">
    <dataValidation type="list" allowBlank="1" showInputMessage="1" showErrorMessage="1" sqref="C18 C97 C71">
      <formula1>$L$73:$L$75</formula1>
    </dataValidation>
    <dataValidation type="list" allowBlank="1" showInputMessage="1" showErrorMessage="1" sqref="H61 H85">
      <formula1>$M$61:$M$63</formula1>
    </dataValidation>
  </dataValidations>
  <pageMargins left="0.78740157480314965" right="0.62992125984251968" top="0.39370078740157483" bottom="0.39370078740157483" header="0.31496062992125984" footer="0.11811023622047244"/>
  <pageSetup paperSize="9" scale="69" orientation="portrait" horizontalDpi="0" verticalDpi="0" r:id="rId3"/>
  <headerFooter>
    <oddFooter>&amp;L&amp;8Antrag auf Förderung 
Landkreis Altenburger Land&amp;C&amp;8&amp;A&amp;R&amp;8Datum der Antragstellung &amp;D</oddFooter>
  </headerFooter>
  <legacyDrawing r:id="rId4"/>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2">
    <pageSetUpPr autoPageBreaks="0" fitToPage="1"/>
  </sheetPr>
  <dimension ref="A1:Z122"/>
  <sheetViews>
    <sheetView showGridLines="0" showRowColHeaders="0" zoomScaleNormal="100" workbookViewId="0">
      <selection activeCell="E6" sqref="E6:I6"/>
    </sheetView>
  </sheetViews>
  <sheetFormatPr baseColWidth="10" defaultColWidth="11.42578125" defaultRowHeight="11.25" x14ac:dyDescent="0.2"/>
  <cols>
    <col min="1" max="1" width="1.28515625" style="189" customWidth="1"/>
    <col min="2" max="2" width="27.28515625" style="189" customWidth="1"/>
    <col min="3" max="3" width="11.42578125" style="189" customWidth="1"/>
    <col min="4" max="4" width="2.140625" style="189" customWidth="1"/>
    <col min="5" max="5" width="12.7109375" style="193" customWidth="1"/>
    <col min="6" max="6" width="11.42578125" style="189" customWidth="1"/>
    <col min="7" max="7" width="2.140625" style="189" customWidth="1"/>
    <col min="8" max="8" width="16.85546875" style="189" customWidth="1"/>
    <col min="9" max="9" width="12.42578125" style="225" customWidth="1"/>
    <col min="10" max="10" width="1.28515625" style="189" customWidth="1"/>
    <col min="11" max="11" width="11.28515625" style="189" hidden="1" customWidth="1"/>
    <col min="12" max="12" width="14.28515625" style="189" hidden="1" customWidth="1"/>
    <col min="13" max="13" width="12" style="249" customWidth="1"/>
    <col min="14" max="14" width="11.42578125" style="249"/>
    <col min="15" max="21" width="11.42578125" style="189"/>
    <col min="22" max="22" width="11.42578125" style="189" customWidth="1"/>
    <col min="23" max="16384" width="11.42578125" style="189"/>
  </cols>
  <sheetData>
    <row r="1" spans="1:14" s="191" customFormat="1" ht="18" customHeight="1" x14ac:dyDescent="0.2">
      <c r="B1" s="191" t="s">
        <v>58</v>
      </c>
      <c r="E1" s="562"/>
      <c r="I1" s="192" t="str">
        <f ca="1">MID(CELL("Dateiname",$A$1),FIND("]",CELL("Dateiname",$A$1))+1,31)</f>
        <v>A1-P11</v>
      </c>
      <c r="M1" s="369"/>
      <c r="N1" s="369"/>
    </row>
    <row r="2" spans="1:14" ht="15.75" thickBot="1" x14ac:dyDescent="0.3">
      <c r="F2" s="194"/>
      <c r="G2" s="195" t="s">
        <v>85</v>
      </c>
      <c r="H2" s="772" t="str">
        <f>IF('Seite 1'!G17="","",'Seite 1'!G17)</f>
        <v/>
      </c>
      <c r="I2" s="773"/>
    </row>
    <row r="3" spans="1:14" ht="4.5" customHeight="1" x14ac:dyDescent="0.2">
      <c r="A3" s="196"/>
      <c r="B3" s="197"/>
      <c r="C3" s="197"/>
      <c r="D3" s="197"/>
      <c r="E3" s="197"/>
      <c r="F3" s="197"/>
      <c r="G3" s="197"/>
      <c r="H3" s="197"/>
      <c r="I3" s="198"/>
      <c r="J3" s="199"/>
    </row>
    <row r="4" spans="1:14" ht="12" x14ac:dyDescent="0.2">
      <c r="A4" s="200"/>
      <c r="B4" s="201" t="s">
        <v>22</v>
      </c>
      <c r="C4" s="202"/>
      <c r="D4" s="203"/>
      <c r="E4" s="202"/>
      <c r="F4" s="202"/>
      <c r="G4" s="202"/>
      <c r="H4" s="202"/>
      <c r="I4" s="204"/>
      <c r="J4" s="205"/>
    </row>
    <row r="5" spans="1:14" ht="4.5" customHeight="1" x14ac:dyDescent="0.2">
      <c r="A5" s="206"/>
      <c r="B5" s="190"/>
      <c r="C5" s="190"/>
      <c r="D5" s="190"/>
      <c r="E5" s="190"/>
      <c r="F5" s="190"/>
      <c r="G5" s="190"/>
      <c r="H5" s="190"/>
      <c r="I5" s="207"/>
      <c r="J5" s="208"/>
    </row>
    <row r="6" spans="1:14" ht="11.25" customHeight="1" x14ac:dyDescent="0.25">
      <c r="A6" s="206"/>
      <c r="B6" s="190" t="s">
        <v>23</v>
      </c>
      <c r="C6" s="190"/>
      <c r="D6" s="190"/>
      <c r="E6" s="776"/>
      <c r="F6" s="777"/>
      <c r="G6" s="777"/>
      <c r="H6" s="777"/>
      <c r="I6" s="770"/>
      <c r="J6" s="208"/>
    </row>
    <row r="7" spans="1:14" ht="4.5" customHeight="1" x14ac:dyDescent="0.2">
      <c r="A7" s="206"/>
      <c r="B7" s="190"/>
      <c r="C7" s="190"/>
      <c r="D7" s="190"/>
      <c r="E7" s="190"/>
      <c r="F7" s="190"/>
      <c r="G7" s="190"/>
      <c r="H7" s="190"/>
      <c r="I7" s="207"/>
      <c r="J7" s="208"/>
    </row>
    <row r="8" spans="1:14" ht="11.25" customHeight="1" x14ac:dyDescent="0.25">
      <c r="A8" s="206"/>
      <c r="B8" s="190" t="s">
        <v>24</v>
      </c>
      <c r="C8" s="190"/>
      <c r="D8" s="190"/>
      <c r="E8" s="776"/>
      <c r="F8" s="777"/>
      <c r="G8" s="777"/>
      <c r="H8" s="777"/>
      <c r="I8" s="770"/>
      <c r="J8" s="208"/>
    </row>
    <row r="9" spans="1:14" ht="4.5" customHeight="1" x14ac:dyDescent="0.2">
      <c r="A9" s="206"/>
      <c r="B9" s="190"/>
      <c r="C9" s="190"/>
      <c r="D9" s="190"/>
      <c r="E9" s="190"/>
      <c r="F9" s="190"/>
      <c r="G9" s="190"/>
      <c r="H9" s="190"/>
      <c r="I9" s="207"/>
      <c r="J9" s="208"/>
    </row>
    <row r="10" spans="1:14" ht="11.25" customHeight="1" x14ac:dyDescent="0.25">
      <c r="A10" s="206"/>
      <c r="B10" s="190" t="s">
        <v>25</v>
      </c>
      <c r="C10" s="190"/>
      <c r="D10" s="190"/>
      <c r="E10" s="776"/>
      <c r="F10" s="777"/>
      <c r="G10" s="777"/>
      <c r="H10" s="777"/>
      <c r="I10" s="770"/>
      <c r="J10" s="208"/>
    </row>
    <row r="11" spans="1:14" ht="4.5" customHeight="1" x14ac:dyDescent="0.2">
      <c r="A11" s="206"/>
      <c r="B11" s="190"/>
      <c r="C11" s="190"/>
      <c r="D11" s="190"/>
      <c r="E11" s="190"/>
      <c r="F11" s="190"/>
      <c r="G11" s="190"/>
      <c r="H11" s="190"/>
      <c r="I11" s="207"/>
      <c r="J11" s="208"/>
    </row>
    <row r="12" spans="1:14" x14ac:dyDescent="0.2">
      <c r="A12" s="206"/>
      <c r="B12" s="190" t="s">
        <v>26</v>
      </c>
      <c r="C12" s="190"/>
      <c r="D12" s="190"/>
      <c r="E12" s="190"/>
      <c r="F12" s="190"/>
      <c r="G12" s="190"/>
      <c r="H12" s="190"/>
      <c r="I12" s="551"/>
      <c r="J12" s="208"/>
    </row>
    <row r="13" spans="1:14" ht="4.5" customHeight="1" thickBot="1" x14ac:dyDescent="0.25">
      <c r="A13" s="206"/>
      <c r="B13" s="190"/>
      <c r="C13" s="190"/>
      <c r="D13" s="190"/>
      <c r="E13" s="190"/>
      <c r="F13" s="190"/>
      <c r="G13" s="190"/>
      <c r="H13" s="190"/>
      <c r="I13" s="457"/>
      <c r="J13" s="208"/>
    </row>
    <row r="14" spans="1:14" ht="12" customHeight="1" x14ac:dyDescent="0.2">
      <c r="A14" s="196"/>
      <c r="B14" s="458" t="s">
        <v>382</v>
      </c>
      <c r="C14" s="197"/>
      <c r="D14" s="197"/>
      <c r="E14" s="197"/>
      <c r="F14" s="197"/>
      <c r="G14" s="197"/>
      <c r="H14" s="197"/>
      <c r="I14" s="198"/>
      <c r="J14" s="199"/>
    </row>
    <row r="15" spans="1:14" ht="4.5" customHeight="1" x14ac:dyDescent="0.2">
      <c r="A15" s="206"/>
      <c r="B15" s="190"/>
      <c r="C15" s="190"/>
      <c r="D15" s="190"/>
      <c r="E15" s="190"/>
      <c r="F15" s="190"/>
      <c r="G15" s="190"/>
      <c r="H15" s="190"/>
      <c r="I15" s="207"/>
      <c r="J15" s="208"/>
    </row>
    <row r="16" spans="1:14" x14ac:dyDescent="0.2">
      <c r="A16" s="206"/>
      <c r="B16" s="190" t="s">
        <v>27</v>
      </c>
      <c r="C16" s="190"/>
      <c r="D16" s="190"/>
      <c r="E16" s="190"/>
      <c r="F16" s="190"/>
      <c r="G16" s="190"/>
      <c r="H16" s="190"/>
      <c r="I16" s="551"/>
      <c r="J16" s="208"/>
    </row>
    <row r="17" spans="1:22" ht="4.5" customHeight="1" x14ac:dyDescent="0.2">
      <c r="A17" s="206"/>
      <c r="B17" s="190"/>
      <c r="C17" s="190"/>
      <c r="D17" s="190"/>
      <c r="E17" s="190"/>
      <c r="F17" s="190"/>
      <c r="G17" s="190"/>
      <c r="H17" s="190"/>
      <c r="I17" s="207"/>
      <c r="J17" s="208"/>
    </row>
    <row r="18" spans="1:22" ht="11.25" customHeight="1" x14ac:dyDescent="0.25">
      <c r="A18" s="206"/>
      <c r="B18" s="190" t="s">
        <v>28</v>
      </c>
      <c r="C18" s="769" t="s">
        <v>181</v>
      </c>
      <c r="D18" s="770"/>
      <c r="E18" s="218" t="s">
        <v>408</v>
      </c>
      <c r="F18" s="554"/>
      <c r="G18" s="190"/>
      <c r="H18" s="190" t="s">
        <v>38</v>
      </c>
      <c r="I18" s="551"/>
      <c r="J18" s="208"/>
    </row>
    <row r="19" spans="1:22" ht="4.5" customHeight="1" x14ac:dyDescent="0.2">
      <c r="A19" s="206"/>
      <c r="B19" s="190"/>
      <c r="C19" s="190"/>
      <c r="D19" s="190"/>
      <c r="E19" s="190"/>
      <c r="F19" s="190"/>
      <c r="G19" s="190"/>
      <c r="H19" s="190"/>
      <c r="I19" s="207"/>
      <c r="J19" s="208"/>
    </row>
    <row r="20" spans="1:22" x14ac:dyDescent="0.2">
      <c r="A20" s="206"/>
      <c r="B20" s="190" t="s">
        <v>31</v>
      </c>
      <c r="C20" s="190"/>
      <c r="D20" s="190"/>
      <c r="E20" s="190"/>
      <c r="F20" s="553"/>
      <c r="G20" s="190"/>
      <c r="H20" s="190" t="s">
        <v>32</v>
      </c>
      <c r="I20" s="551"/>
      <c r="J20" s="208"/>
    </row>
    <row r="21" spans="1:22" ht="4.5" customHeight="1" x14ac:dyDescent="0.2">
      <c r="A21" s="206"/>
      <c r="B21" s="190"/>
      <c r="C21" s="190"/>
      <c r="D21" s="190"/>
      <c r="E21" s="190"/>
      <c r="F21" s="190"/>
      <c r="G21" s="190"/>
      <c r="H21" s="190"/>
      <c r="I21" s="207"/>
      <c r="J21" s="208"/>
    </row>
    <row r="22" spans="1:22" ht="12.75" x14ac:dyDescent="0.2">
      <c r="A22" s="206"/>
      <c r="B22" s="190" t="s">
        <v>442</v>
      </c>
      <c r="C22" s="190"/>
      <c r="D22" s="190"/>
      <c r="E22" s="190"/>
      <c r="F22" s="190"/>
      <c r="G22" s="190"/>
      <c r="H22" s="190" t="s">
        <v>33</v>
      </c>
      <c r="I22" s="552">
        <v>39</v>
      </c>
      <c r="J22" s="208"/>
      <c r="O22" s="191" t="s">
        <v>529</v>
      </c>
    </row>
    <row r="23" spans="1:22" ht="4.5" customHeight="1" x14ac:dyDescent="0.2">
      <c r="A23" s="206"/>
      <c r="B23" s="190"/>
      <c r="C23" s="190"/>
      <c r="D23" s="190"/>
      <c r="E23" s="190"/>
      <c r="F23" s="190"/>
      <c r="G23" s="190"/>
      <c r="H23" s="190"/>
      <c r="I23" s="207"/>
      <c r="J23" s="208"/>
    </row>
    <row r="24" spans="1:22" ht="35.25" customHeight="1" x14ac:dyDescent="0.25">
      <c r="A24" s="206"/>
      <c r="B24" s="778" t="s">
        <v>530</v>
      </c>
      <c r="C24" s="779"/>
      <c r="D24" s="779"/>
      <c r="E24" s="779"/>
      <c r="F24" s="779"/>
      <c r="G24" s="190"/>
      <c r="H24" s="218" t="s">
        <v>388</v>
      </c>
      <c r="I24" s="479" t="str">
        <f>IF(U41&gt;0,U64,"")</f>
        <v/>
      </c>
      <c r="J24" s="208"/>
      <c r="O24" s="414"/>
      <c r="P24" s="426" t="s">
        <v>510</v>
      </c>
      <c r="Q24" s="426"/>
      <c r="R24" s="426"/>
      <c r="S24" s="426"/>
      <c r="T24" s="426"/>
      <c r="U24" s="426">
        <v>2088</v>
      </c>
      <c r="V24" s="426" t="s">
        <v>511</v>
      </c>
    </row>
    <row r="25" spans="1:22" ht="4.5" customHeight="1" x14ac:dyDescent="0.2">
      <c r="A25" s="206"/>
      <c r="B25" s="190"/>
      <c r="C25" s="190"/>
      <c r="D25" s="190"/>
      <c r="E25" s="190"/>
      <c r="F25" s="190"/>
      <c r="G25" s="190"/>
      <c r="H25" s="190"/>
      <c r="I25" s="207"/>
      <c r="J25" s="208"/>
    </row>
    <row r="26" spans="1:22" ht="12.75" x14ac:dyDescent="0.2">
      <c r="A26" s="206"/>
      <c r="B26" s="190" t="s">
        <v>29</v>
      </c>
      <c r="C26" s="190"/>
      <c r="D26" s="190"/>
      <c r="E26" s="190"/>
      <c r="F26" s="190"/>
      <c r="G26" s="190"/>
      <c r="H26" s="190" t="s">
        <v>33</v>
      </c>
      <c r="I26" s="552"/>
      <c r="J26" s="208"/>
      <c r="O26" s="429" t="s">
        <v>512</v>
      </c>
    </row>
    <row r="27" spans="1:22" ht="4.5" customHeight="1" x14ac:dyDescent="0.2">
      <c r="A27" s="206"/>
      <c r="B27" s="190"/>
      <c r="C27" s="190"/>
      <c r="D27" s="190"/>
      <c r="E27" s="190"/>
      <c r="F27" s="190"/>
      <c r="G27" s="190"/>
      <c r="H27" s="190"/>
      <c r="I27" s="207"/>
      <c r="J27" s="208"/>
    </row>
    <row r="28" spans="1:22" ht="12.75" x14ac:dyDescent="0.2">
      <c r="A28" s="206"/>
      <c r="B28" s="190" t="s">
        <v>30</v>
      </c>
      <c r="C28" s="190"/>
      <c r="D28" s="190"/>
      <c r="E28" s="190"/>
      <c r="F28" s="190"/>
      <c r="G28" s="190"/>
      <c r="H28" s="190" t="s">
        <v>33</v>
      </c>
      <c r="I28" s="552"/>
      <c r="J28" s="208"/>
      <c r="O28" s="399" t="s">
        <v>513</v>
      </c>
    </row>
    <row r="29" spans="1:22" ht="4.5" customHeight="1" x14ac:dyDescent="0.2">
      <c r="A29" s="206"/>
      <c r="B29" s="190"/>
      <c r="C29" s="190"/>
      <c r="D29" s="190"/>
      <c r="E29" s="190"/>
      <c r="F29" s="190"/>
      <c r="G29" s="190"/>
      <c r="H29" s="190"/>
      <c r="I29" s="207"/>
      <c r="J29" s="208"/>
    </row>
    <row r="30" spans="1:22" ht="11.25" customHeight="1" x14ac:dyDescent="0.2">
      <c r="A30" s="206"/>
      <c r="B30" s="190" t="s">
        <v>56</v>
      </c>
      <c r="C30" s="190"/>
      <c r="D30" s="190"/>
      <c r="E30" s="190"/>
      <c r="F30" s="190"/>
      <c r="G30" s="190"/>
      <c r="H30" s="190"/>
      <c r="I30" s="559">
        <v>0</v>
      </c>
      <c r="J30" s="208"/>
      <c r="O30" s="563"/>
      <c r="P30" s="409" t="s">
        <v>514</v>
      </c>
      <c r="Q30" s="409"/>
      <c r="R30" s="424"/>
      <c r="S30" s="412">
        <f>O30*8</f>
        <v>0</v>
      </c>
      <c r="T30" s="424" t="s">
        <v>511</v>
      </c>
    </row>
    <row r="31" spans="1:22" ht="4.5" customHeight="1" x14ac:dyDescent="0.2">
      <c r="A31" s="206"/>
      <c r="B31" s="190"/>
      <c r="C31" s="190"/>
      <c r="D31" s="190"/>
      <c r="E31" s="190"/>
      <c r="F31" s="190"/>
      <c r="G31" s="190"/>
      <c r="H31" s="190"/>
      <c r="I31" s="207"/>
      <c r="J31" s="208"/>
    </row>
    <row r="32" spans="1:22" ht="11.25" customHeight="1" x14ac:dyDescent="0.2">
      <c r="A32" s="206"/>
      <c r="B32" s="212" t="s">
        <v>57</v>
      </c>
      <c r="C32" s="190"/>
      <c r="D32" s="190"/>
      <c r="E32" s="190"/>
      <c r="F32" s="190"/>
      <c r="G32" s="190"/>
      <c r="H32" s="190"/>
      <c r="I32" s="559">
        <v>0</v>
      </c>
      <c r="J32" s="208"/>
      <c r="O32" s="563"/>
      <c r="P32" s="409" t="s">
        <v>515</v>
      </c>
      <c r="Q32" s="409"/>
      <c r="R32" s="424"/>
      <c r="S32" s="412">
        <f>O32*8</f>
        <v>0</v>
      </c>
      <c r="T32" s="424" t="s">
        <v>511</v>
      </c>
    </row>
    <row r="33" spans="1:26" ht="4.5" customHeight="1" x14ac:dyDescent="0.2">
      <c r="A33" s="206"/>
      <c r="B33" s="212"/>
      <c r="C33" s="190"/>
      <c r="D33" s="190"/>
      <c r="E33" s="190"/>
      <c r="F33" s="190"/>
      <c r="G33" s="190"/>
      <c r="H33" s="190"/>
      <c r="I33" s="436"/>
      <c r="J33" s="208"/>
      <c r="O33" s="461"/>
      <c r="P33" s="437"/>
      <c r="Q33" s="437"/>
      <c r="R33" s="437"/>
      <c r="S33" s="437"/>
      <c r="T33" s="437"/>
    </row>
    <row r="34" spans="1:26" ht="12.75" x14ac:dyDescent="0.2">
      <c r="A34" s="206"/>
      <c r="B34" s="190"/>
      <c r="C34" s="190"/>
      <c r="D34" s="190"/>
      <c r="E34" s="190"/>
      <c r="F34" s="190"/>
      <c r="G34" s="190"/>
      <c r="H34" s="190"/>
      <c r="I34" s="190"/>
      <c r="J34" s="208"/>
      <c r="O34" s="563"/>
      <c r="P34" s="409" t="s">
        <v>516</v>
      </c>
      <c r="Q34" s="409"/>
      <c r="R34" s="424"/>
      <c r="S34" s="412">
        <f>O34*8</f>
        <v>0</v>
      </c>
      <c r="T34" s="424" t="s">
        <v>511</v>
      </c>
    </row>
    <row r="35" spans="1:26" ht="4.5" customHeight="1" x14ac:dyDescent="0.2">
      <c r="A35" s="214"/>
      <c r="B35" s="215"/>
      <c r="C35" s="215"/>
      <c r="D35" s="215"/>
      <c r="E35" s="215"/>
      <c r="F35" s="215"/>
      <c r="G35" s="215"/>
      <c r="H35" s="215"/>
      <c r="I35" s="216"/>
      <c r="J35" s="217"/>
    </row>
    <row r="36" spans="1:26" ht="12.75" x14ac:dyDescent="0.2">
      <c r="A36" s="200"/>
      <c r="B36" s="201" t="s">
        <v>34</v>
      </c>
      <c r="C36" s="202"/>
      <c r="D36" s="202"/>
      <c r="E36" s="211"/>
      <c r="F36" s="202"/>
      <c r="G36" s="202"/>
      <c r="H36" s="202"/>
      <c r="I36" s="204"/>
      <c r="J36" s="205"/>
      <c r="O36" s="563"/>
      <c r="P36" s="409" t="s">
        <v>517</v>
      </c>
      <c r="Q36" s="409"/>
      <c r="R36" s="424"/>
      <c r="S36" s="412">
        <f>O36*8</f>
        <v>0</v>
      </c>
      <c r="T36" s="424" t="s">
        <v>511</v>
      </c>
    </row>
    <row r="37" spans="1:26" ht="4.5" customHeight="1" x14ac:dyDescent="0.2">
      <c r="A37" s="206"/>
      <c r="B37" s="190"/>
      <c r="C37" s="190"/>
      <c r="D37" s="190"/>
      <c r="E37" s="190"/>
      <c r="F37" s="190"/>
      <c r="G37" s="190"/>
      <c r="H37" s="190"/>
      <c r="I37" s="207"/>
      <c r="J37" s="208"/>
    </row>
    <row r="38" spans="1:26" ht="12.75" x14ac:dyDescent="0.2">
      <c r="A38" s="206"/>
      <c r="B38" s="212" t="s">
        <v>39</v>
      </c>
      <c r="C38" s="554" t="s">
        <v>37</v>
      </c>
      <c r="D38" s="190"/>
      <c r="E38" s="218" t="s">
        <v>35</v>
      </c>
      <c r="F38" s="554"/>
      <c r="G38" s="190"/>
      <c r="H38" s="218" t="s">
        <v>36</v>
      </c>
      <c r="I38" s="554"/>
      <c r="J38" s="208"/>
      <c r="O38" s="563"/>
      <c r="P38" s="409" t="s">
        <v>518</v>
      </c>
      <c r="Q38" s="409"/>
      <c r="R38" s="424"/>
      <c r="S38" s="412">
        <f>O38*8</f>
        <v>0</v>
      </c>
      <c r="T38" s="424" t="s">
        <v>511</v>
      </c>
    </row>
    <row r="39" spans="1:26" x14ac:dyDescent="0.2">
      <c r="A39" s="206"/>
      <c r="B39" s="190"/>
      <c r="C39" s="190"/>
      <c r="D39" s="190"/>
      <c r="E39" s="213"/>
      <c r="F39" s="190"/>
      <c r="G39" s="190"/>
      <c r="H39" s="190"/>
      <c r="I39" s="207"/>
      <c r="J39" s="208"/>
    </row>
    <row r="40" spans="1:26" ht="4.5" customHeight="1" x14ac:dyDescent="0.2">
      <c r="A40" s="206"/>
      <c r="B40" s="190"/>
      <c r="C40" s="190"/>
      <c r="D40" s="190"/>
      <c r="E40" s="190"/>
      <c r="F40" s="190"/>
      <c r="G40" s="190"/>
      <c r="H40" s="190"/>
      <c r="I40" s="207"/>
      <c r="J40" s="208"/>
    </row>
    <row r="41" spans="1:26" ht="12.75" x14ac:dyDescent="0.2">
      <c r="A41" s="200"/>
      <c r="B41" s="201" t="s">
        <v>40</v>
      </c>
      <c r="C41" s="202"/>
      <c r="D41" s="202"/>
      <c r="E41" s="211"/>
      <c r="F41" s="202"/>
      <c r="G41" s="202"/>
      <c r="H41" s="202"/>
      <c r="I41" s="204"/>
      <c r="J41" s="205"/>
      <c r="O41" s="414"/>
      <c r="P41" s="427" t="s">
        <v>519</v>
      </c>
      <c r="Q41" s="426"/>
      <c r="R41" s="426"/>
      <c r="S41" s="426"/>
      <c r="T41" s="413"/>
      <c r="U41" s="426">
        <f>SUM(S30,S32,S34,S36,S38)</f>
        <v>0</v>
      </c>
      <c r="V41" s="426" t="s">
        <v>511</v>
      </c>
    </row>
    <row r="42" spans="1:26" ht="4.5" customHeight="1" x14ac:dyDescent="0.2">
      <c r="A42" s="206"/>
      <c r="B42" s="190"/>
      <c r="C42" s="190"/>
      <c r="D42" s="190"/>
      <c r="E42" s="190"/>
      <c r="F42" s="190"/>
      <c r="G42" s="190"/>
      <c r="H42" s="190"/>
      <c r="I42" s="207"/>
      <c r="J42" s="208"/>
    </row>
    <row r="43" spans="1:26" x14ac:dyDescent="0.2">
      <c r="A43" s="206"/>
      <c r="B43" s="190"/>
      <c r="C43" s="190"/>
      <c r="D43" s="190"/>
      <c r="E43" s="213"/>
      <c r="F43" s="190"/>
      <c r="G43" s="190"/>
      <c r="H43" s="190" t="s">
        <v>42</v>
      </c>
      <c r="I43" s="207" t="s">
        <v>41</v>
      </c>
      <c r="J43" s="208"/>
    </row>
    <row r="44" spans="1:26" ht="12.75" x14ac:dyDescent="0.2">
      <c r="A44" s="206"/>
      <c r="B44" s="190" t="s">
        <v>400</v>
      </c>
      <c r="C44" s="190"/>
      <c r="D44" s="190"/>
      <c r="E44" s="213"/>
      <c r="F44" s="190"/>
      <c r="G44" s="190"/>
      <c r="H44" s="552"/>
      <c r="I44" s="555">
        <v>0</v>
      </c>
      <c r="J44" s="208"/>
      <c r="O44" s="429" t="s">
        <v>520</v>
      </c>
    </row>
    <row r="45" spans="1:26" ht="11.25" customHeight="1" x14ac:dyDescent="0.2">
      <c r="A45" s="206"/>
      <c r="B45" s="774" t="s">
        <v>43</v>
      </c>
      <c r="C45" s="774"/>
      <c r="D45" s="774"/>
      <c r="E45" s="774"/>
      <c r="F45" s="774"/>
      <c r="G45" s="775"/>
      <c r="H45" s="552"/>
      <c r="I45" s="555">
        <v>0</v>
      </c>
      <c r="J45" s="208"/>
      <c r="O45" s="189" t="s">
        <v>528</v>
      </c>
      <c r="S45" s="189" t="s">
        <v>521</v>
      </c>
      <c r="T45" s="417"/>
    </row>
    <row r="46" spans="1:26" ht="15" x14ac:dyDescent="0.25">
      <c r="A46" s="206"/>
      <c r="B46" s="774"/>
      <c r="C46" s="774"/>
      <c r="D46" s="774"/>
      <c r="E46" s="774"/>
      <c r="F46" s="774"/>
      <c r="G46" s="775"/>
      <c r="H46" s="552"/>
      <c r="I46" s="555">
        <v>0</v>
      </c>
      <c r="J46" s="208"/>
      <c r="O46" s="780"/>
      <c r="P46" s="777"/>
      <c r="Q46" s="777"/>
      <c r="R46" s="781"/>
      <c r="S46" s="564"/>
      <c r="T46" s="424" t="s">
        <v>522</v>
      </c>
      <c r="U46" s="418"/>
    </row>
    <row r="47" spans="1:26" ht="4.5" customHeight="1" x14ac:dyDescent="0.2">
      <c r="A47" s="206"/>
      <c r="B47" s="190"/>
      <c r="C47" s="190"/>
      <c r="D47" s="190"/>
      <c r="E47" s="190"/>
      <c r="F47" s="190"/>
      <c r="G47" s="190"/>
      <c r="H47" s="190"/>
      <c r="I47" s="207"/>
      <c r="J47" s="208"/>
    </row>
    <row r="48" spans="1:26" ht="12.75" customHeight="1" x14ac:dyDescent="0.2">
      <c r="A48" s="206"/>
      <c r="B48" s="190"/>
      <c r="C48" s="190"/>
      <c r="D48" s="190"/>
      <c r="E48" s="213"/>
      <c r="F48" s="190"/>
      <c r="G48" s="190"/>
      <c r="H48" s="190"/>
      <c r="I48" s="207"/>
      <c r="J48" s="208"/>
      <c r="U48" s="430"/>
      <c r="Z48" s="234"/>
    </row>
    <row r="49" spans="1:26" ht="15" customHeight="1" x14ac:dyDescent="0.25">
      <c r="A49" s="206"/>
      <c r="B49" s="190" t="s">
        <v>44</v>
      </c>
      <c r="C49" s="190" t="s">
        <v>45</v>
      </c>
      <c r="D49" s="190"/>
      <c r="E49" s="555">
        <v>0</v>
      </c>
      <c r="F49" s="190"/>
      <c r="G49" s="190"/>
      <c r="H49" s="190"/>
      <c r="I49" s="480">
        <f>(H44+H45+H46)*E49</f>
        <v>0</v>
      </c>
      <c r="J49" s="208"/>
      <c r="O49" s="780"/>
      <c r="P49" s="777"/>
      <c r="Q49" s="777"/>
      <c r="R49" s="781"/>
      <c r="S49" s="564"/>
      <c r="T49" s="424" t="s">
        <v>522</v>
      </c>
      <c r="U49" s="190"/>
    </row>
    <row r="50" spans="1:26" ht="4.5" customHeight="1" x14ac:dyDescent="0.2">
      <c r="A50" s="206"/>
      <c r="B50" s="190"/>
      <c r="C50" s="190"/>
      <c r="D50" s="190"/>
      <c r="E50" s="190"/>
      <c r="F50" s="190"/>
      <c r="G50" s="190"/>
      <c r="H50" s="190"/>
      <c r="I50" s="207"/>
      <c r="J50" s="208"/>
      <c r="U50" s="190"/>
    </row>
    <row r="51" spans="1:26" ht="15" x14ac:dyDescent="0.25">
      <c r="A51" s="206"/>
      <c r="B51" s="190" t="s">
        <v>587</v>
      </c>
      <c r="C51" s="190"/>
      <c r="D51" s="190"/>
      <c r="E51" s="213"/>
      <c r="F51" s="190"/>
      <c r="G51" s="190"/>
      <c r="H51" s="190"/>
      <c r="I51" s="555">
        <v>0</v>
      </c>
      <c r="J51" s="208"/>
      <c r="O51" s="780"/>
      <c r="P51" s="777"/>
      <c r="Q51" s="777"/>
      <c r="R51" s="781"/>
      <c r="S51" s="564"/>
      <c r="T51" s="424" t="s">
        <v>522</v>
      </c>
      <c r="U51" s="430"/>
    </row>
    <row r="52" spans="1:26" x14ac:dyDescent="0.2">
      <c r="A52" s="206"/>
      <c r="B52" s="190"/>
      <c r="C52" s="190"/>
      <c r="D52" s="190"/>
      <c r="E52" s="213"/>
      <c r="F52" s="190"/>
      <c r="G52" s="190"/>
      <c r="H52" s="190"/>
      <c r="I52" s="207"/>
      <c r="J52" s="208"/>
      <c r="U52" s="190"/>
    </row>
    <row r="53" spans="1:26" ht="15" x14ac:dyDescent="0.25">
      <c r="A53" s="206"/>
      <c r="B53" s="190" t="s">
        <v>46</v>
      </c>
      <c r="C53" s="190"/>
      <c r="D53" s="190"/>
      <c r="E53" s="213"/>
      <c r="F53" s="190"/>
      <c r="G53" s="190"/>
      <c r="H53" s="190"/>
      <c r="I53" s="480">
        <f>IF(I22&gt;0,((H44*I44)+(H45*I45)+(H46*I46)+I49)/I22*I28+((I51/12)*(I28/I22)*(H44+H45+H46)),0)</f>
        <v>0</v>
      </c>
      <c r="J53" s="208"/>
      <c r="O53" s="780"/>
      <c r="P53" s="777"/>
      <c r="Q53" s="777"/>
      <c r="R53" s="781"/>
      <c r="S53" s="564"/>
      <c r="T53" s="424" t="s">
        <v>522</v>
      </c>
      <c r="U53" s="430"/>
    </row>
    <row r="54" spans="1:26" x14ac:dyDescent="0.2">
      <c r="A54" s="206"/>
      <c r="B54" s="190"/>
      <c r="C54" s="190"/>
      <c r="D54" s="190"/>
      <c r="E54" s="213"/>
      <c r="F54" s="190"/>
      <c r="G54" s="190"/>
      <c r="H54" s="190"/>
      <c r="I54" s="207"/>
      <c r="J54" s="208"/>
      <c r="U54" s="190"/>
    </row>
    <row r="55" spans="1:26" ht="15" x14ac:dyDescent="0.25">
      <c r="A55" s="206"/>
      <c r="B55" s="190" t="s">
        <v>47</v>
      </c>
      <c r="C55" s="190"/>
      <c r="D55" s="190"/>
      <c r="E55" s="213"/>
      <c r="F55" s="190"/>
      <c r="G55" s="190"/>
      <c r="H55" s="190"/>
      <c r="I55" s="207"/>
      <c r="J55" s="208"/>
      <c r="N55" s="189"/>
      <c r="O55" s="780"/>
      <c r="P55" s="777"/>
      <c r="Q55" s="777"/>
      <c r="R55" s="781"/>
      <c r="S55" s="564"/>
      <c r="T55" s="424" t="s">
        <v>522</v>
      </c>
      <c r="U55" s="430"/>
    </row>
    <row r="56" spans="1:26" ht="11.25" customHeight="1" x14ac:dyDescent="0.25">
      <c r="A56" s="206"/>
      <c r="B56" s="190"/>
      <c r="C56" s="190" t="s">
        <v>48</v>
      </c>
      <c r="D56" s="190"/>
      <c r="E56" s="213"/>
      <c r="F56" s="481">
        <v>9.2999999999999999E-2</v>
      </c>
      <c r="G56" s="190"/>
      <c r="H56" s="190"/>
      <c r="I56" s="480">
        <f>$I$53*F56</f>
        <v>0</v>
      </c>
      <c r="J56" s="208"/>
      <c r="N56" s="189"/>
      <c r="O56" s="780"/>
      <c r="P56" s="777"/>
      <c r="Q56" s="777"/>
      <c r="R56" s="781"/>
      <c r="S56" s="564"/>
      <c r="T56" s="424" t="s">
        <v>522</v>
      </c>
      <c r="U56" s="430"/>
      <c r="Z56" s="234"/>
    </row>
    <row r="57" spans="1:26" x14ac:dyDescent="0.2">
      <c r="A57" s="206"/>
      <c r="B57" s="190"/>
      <c r="C57" s="190" t="s">
        <v>49</v>
      </c>
      <c r="D57" s="190"/>
      <c r="E57" s="213"/>
      <c r="F57" s="481">
        <v>1.2999999999999999E-2</v>
      </c>
      <c r="G57" s="190"/>
      <c r="H57" s="190"/>
      <c r="I57" s="480">
        <f>$I$53*F57</f>
        <v>0</v>
      </c>
      <c r="J57" s="208"/>
      <c r="N57" s="189"/>
    </row>
    <row r="58" spans="1:26" ht="18.75" x14ac:dyDescent="0.2">
      <c r="A58" s="206"/>
      <c r="B58" s="491" t="s">
        <v>585</v>
      </c>
      <c r="C58" s="190" t="s">
        <v>50</v>
      </c>
      <c r="D58" s="190"/>
      <c r="E58" s="213"/>
      <c r="F58" s="481">
        <v>7.2999999999999995E-2</v>
      </c>
      <c r="G58" s="190"/>
      <c r="H58" s="556">
        <v>0</v>
      </c>
      <c r="I58" s="480">
        <f>$I$53*F58+H58*I53</f>
        <v>0</v>
      </c>
      <c r="J58" s="208"/>
      <c r="N58" s="189"/>
      <c r="O58" s="425" t="s">
        <v>523</v>
      </c>
      <c r="P58" s="430"/>
      <c r="Q58" s="430"/>
      <c r="R58" s="430"/>
      <c r="S58" s="430">
        <f>SUM(S46,S49,S51,S53,S55,S56)/60</f>
        <v>0</v>
      </c>
      <c r="T58" s="430" t="s">
        <v>524</v>
      </c>
      <c r="U58" s="430"/>
    </row>
    <row r="59" spans="1:26" x14ac:dyDescent="0.2">
      <c r="A59" s="206"/>
      <c r="B59" s="190"/>
      <c r="C59" s="190" t="s">
        <v>51</v>
      </c>
      <c r="D59" s="190"/>
      <c r="E59" s="213"/>
      <c r="F59" s="481">
        <v>1.7999999999999999E-2</v>
      </c>
      <c r="G59" s="190"/>
      <c r="H59" s="367">
        <f>IF(H60&gt;0,H60,F60)</f>
        <v>6.7317999999999996E-3</v>
      </c>
      <c r="I59" s="480">
        <f>$I$53*F59</f>
        <v>0</v>
      </c>
      <c r="J59" s="208"/>
      <c r="M59" s="463" t="s">
        <v>556</v>
      </c>
      <c r="N59" s="189"/>
    </row>
    <row r="60" spans="1:26" ht="18.75" x14ac:dyDescent="0.2">
      <c r="A60" s="206"/>
      <c r="B60" s="491" t="s">
        <v>580</v>
      </c>
      <c r="C60" s="190" t="s">
        <v>52</v>
      </c>
      <c r="D60" s="190"/>
      <c r="E60" s="213"/>
      <c r="F60" s="481">
        <v>6.7317999999999996E-3</v>
      </c>
      <c r="G60" s="190"/>
      <c r="H60" s="556">
        <v>0</v>
      </c>
      <c r="I60" s="480">
        <f>$I$53*H59</f>
        <v>0</v>
      </c>
      <c r="J60" s="208"/>
      <c r="N60" s="189"/>
      <c r="O60" s="427" t="s">
        <v>525</v>
      </c>
      <c r="P60" s="426"/>
      <c r="Q60" s="426"/>
      <c r="R60" s="426"/>
      <c r="S60" s="426"/>
      <c r="T60" s="426"/>
      <c r="U60" s="428">
        <f>S58*((365/7)-((O30+O32+O34+O36+O38)/5))</f>
        <v>0</v>
      </c>
      <c r="V60" s="426" t="s">
        <v>511</v>
      </c>
    </row>
    <row r="61" spans="1:26" ht="11.25" customHeight="1" x14ac:dyDescent="0.2">
      <c r="A61" s="206"/>
      <c r="B61" s="491" t="s">
        <v>579</v>
      </c>
      <c r="C61" s="190" t="s">
        <v>53</v>
      </c>
      <c r="D61" s="190"/>
      <c r="E61" s="213"/>
      <c r="F61" s="481">
        <v>1.5E-3</v>
      </c>
      <c r="G61" s="190"/>
      <c r="H61" s="557" t="s">
        <v>181</v>
      </c>
      <c r="I61" s="480">
        <f>IF(H61=$M$63,0,$I$53*F61)</f>
        <v>0</v>
      </c>
      <c r="J61" s="208"/>
      <c r="M61" s="249" t="s">
        <v>181</v>
      </c>
      <c r="N61" s="189"/>
    </row>
    <row r="62" spans="1:26" ht="18.75" x14ac:dyDescent="0.2">
      <c r="A62" s="206"/>
      <c r="B62" s="491" t="s">
        <v>581</v>
      </c>
      <c r="C62" s="190" t="s">
        <v>433</v>
      </c>
      <c r="D62" s="190"/>
      <c r="E62" s="213"/>
      <c r="F62" s="558">
        <v>0</v>
      </c>
      <c r="G62" s="190"/>
      <c r="H62" s="190"/>
      <c r="I62" s="480">
        <f>$I$53*F62</f>
        <v>0</v>
      </c>
      <c r="J62" s="208"/>
      <c r="M62" s="249" t="s">
        <v>531</v>
      </c>
      <c r="N62" s="189"/>
      <c r="O62" s="429" t="s">
        <v>526</v>
      </c>
    </row>
    <row r="63" spans="1:26" x14ac:dyDescent="0.2">
      <c r="A63" s="206"/>
      <c r="B63" s="504" t="s">
        <v>586</v>
      </c>
      <c r="C63" s="190" t="s">
        <v>55</v>
      </c>
      <c r="D63" s="190"/>
      <c r="E63" s="771"/>
      <c r="F63" s="771"/>
      <c r="G63" s="190"/>
      <c r="H63" s="190"/>
      <c r="I63" s="555"/>
      <c r="J63" s="208"/>
      <c r="M63" s="249" t="s">
        <v>578</v>
      </c>
      <c r="N63" s="189"/>
    </row>
    <row r="64" spans="1:26" ht="13.5" thickBot="1" x14ac:dyDescent="0.25">
      <c r="A64" s="206"/>
      <c r="B64" s="190"/>
      <c r="C64" s="503"/>
      <c r="D64" s="190"/>
      <c r="E64" s="190"/>
      <c r="F64" s="190"/>
      <c r="G64" s="190"/>
      <c r="H64" s="190"/>
      <c r="I64" s="207"/>
      <c r="J64" s="208"/>
      <c r="L64" s="219"/>
      <c r="N64" s="189"/>
      <c r="O64" s="433" t="s">
        <v>527</v>
      </c>
      <c r="P64" s="432"/>
      <c r="Q64" s="432"/>
      <c r="R64" s="431"/>
      <c r="S64" s="434"/>
      <c r="T64" s="431"/>
      <c r="U64" s="435">
        <f>U24-U41-U60</f>
        <v>2088</v>
      </c>
      <c r="V64" s="432" t="s">
        <v>511</v>
      </c>
    </row>
    <row r="65" spans="1:15" ht="15.75" customHeight="1" x14ac:dyDescent="0.2">
      <c r="A65" s="200"/>
      <c r="B65" s="201" t="s">
        <v>401</v>
      </c>
      <c r="C65" s="201"/>
      <c r="D65" s="201"/>
      <c r="E65" s="201"/>
      <c r="F65" s="201"/>
      <c r="G65" s="201"/>
      <c r="H65" s="201"/>
      <c r="I65" s="482">
        <f>I53+SUM(I56:I63)</f>
        <v>0</v>
      </c>
      <c r="J65" s="205"/>
      <c r="M65" s="249">
        <f>IF(I89+I108&gt;0,0,I53+I56+I57+I58+I59+I60+I61+I62+I63)</f>
        <v>0</v>
      </c>
      <c r="N65" s="189"/>
    </row>
    <row r="66" spans="1:15" ht="12.75" thickBot="1" x14ac:dyDescent="0.25">
      <c r="A66" s="209"/>
      <c r="B66" s="483"/>
      <c r="C66" s="483"/>
      <c r="D66" s="483"/>
      <c r="E66" s="483"/>
      <c r="F66" s="483"/>
      <c r="G66" s="483"/>
      <c r="H66" s="483"/>
      <c r="I66" s="484"/>
      <c r="J66" s="210"/>
      <c r="N66" s="189"/>
    </row>
    <row r="67" spans="1:15" ht="12" x14ac:dyDescent="0.2">
      <c r="A67" s="200"/>
      <c r="B67" s="201" t="s">
        <v>604</v>
      </c>
      <c r="C67" s="202"/>
      <c r="D67" s="202"/>
      <c r="E67" s="202"/>
      <c r="F67" s="202"/>
      <c r="G67" s="202"/>
      <c r="H67" s="202"/>
      <c r="I67" s="204"/>
      <c r="J67" s="205"/>
      <c r="N67" s="189"/>
    </row>
    <row r="68" spans="1:15" ht="4.5" customHeight="1" x14ac:dyDescent="0.2">
      <c r="A68" s="206"/>
      <c r="B68" s="190"/>
      <c r="C68" s="190"/>
      <c r="D68" s="190"/>
      <c r="E68" s="190"/>
      <c r="F68" s="190"/>
      <c r="G68" s="190"/>
      <c r="H68" s="190"/>
      <c r="I68" s="207"/>
      <c r="J68" s="208"/>
      <c r="N68" s="189"/>
    </row>
    <row r="69" spans="1:15" x14ac:dyDescent="0.2">
      <c r="A69" s="206"/>
      <c r="B69" s="190" t="s">
        <v>27</v>
      </c>
      <c r="C69" s="190"/>
      <c r="D69" s="190"/>
      <c r="E69" s="190"/>
      <c r="F69" s="190"/>
      <c r="G69" s="190"/>
      <c r="H69" s="190"/>
      <c r="I69" s="551"/>
      <c r="J69" s="208"/>
      <c r="N69" s="189"/>
    </row>
    <row r="70" spans="1:15" ht="4.5" customHeight="1" x14ac:dyDescent="0.2">
      <c r="A70" s="206"/>
      <c r="B70" s="190"/>
      <c r="C70" s="190"/>
      <c r="D70" s="190"/>
      <c r="E70" s="190"/>
      <c r="F70" s="190"/>
      <c r="G70" s="190"/>
      <c r="H70" s="190"/>
      <c r="I70" s="207"/>
      <c r="J70" s="208"/>
      <c r="M70" s="246"/>
      <c r="N70" s="246"/>
      <c r="O70" s="246"/>
    </row>
    <row r="71" spans="1:15" ht="11.25" customHeight="1" x14ac:dyDescent="0.25">
      <c r="A71" s="206"/>
      <c r="B71" s="190" t="s">
        <v>28</v>
      </c>
      <c r="C71" s="769" t="s">
        <v>181</v>
      </c>
      <c r="D71" s="770"/>
      <c r="E71" s="218" t="s">
        <v>408</v>
      </c>
      <c r="F71" s="551"/>
      <c r="G71" s="190"/>
      <c r="H71" s="190" t="s">
        <v>38</v>
      </c>
      <c r="I71" s="551"/>
      <c r="J71" s="208"/>
      <c r="M71" s="246"/>
      <c r="N71" s="246"/>
      <c r="O71" s="246"/>
    </row>
    <row r="72" spans="1:15" ht="4.5" customHeight="1" x14ac:dyDescent="0.2">
      <c r="A72" s="206"/>
      <c r="B72" s="190"/>
      <c r="C72" s="190"/>
      <c r="D72" s="190"/>
      <c r="E72" s="218"/>
      <c r="F72" s="190"/>
      <c r="G72" s="190"/>
      <c r="H72" s="190"/>
      <c r="I72" s="207"/>
      <c r="J72" s="208"/>
      <c r="L72" s="235" t="s">
        <v>405</v>
      </c>
      <c r="M72" s="246"/>
      <c r="N72" s="246"/>
      <c r="O72" s="246"/>
    </row>
    <row r="73" spans="1:15" x14ac:dyDescent="0.2">
      <c r="A73" s="206"/>
      <c r="B73" s="190" t="s">
        <v>406</v>
      </c>
      <c r="C73" s="246">
        <f>(I73-F73)+1</f>
        <v>1</v>
      </c>
      <c r="D73" s="190"/>
      <c r="E73" s="218" t="s">
        <v>407</v>
      </c>
      <c r="F73" s="551"/>
      <c r="G73" s="190"/>
      <c r="H73" s="190" t="s">
        <v>32</v>
      </c>
      <c r="I73" s="551"/>
      <c r="J73" s="208"/>
      <c r="L73" s="235" t="s">
        <v>181</v>
      </c>
      <c r="M73" s="246"/>
      <c r="N73" s="246"/>
      <c r="O73" s="246"/>
    </row>
    <row r="74" spans="1:15" ht="4.5" customHeight="1" x14ac:dyDescent="0.2">
      <c r="A74" s="206"/>
      <c r="B74" s="190"/>
      <c r="C74" s="190"/>
      <c r="D74" s="190"/>
      <c r="E74" s="190"/>
      <c r="F74" s="190"/>
      <c r="G74" s="190"/>
      <c r="H74" s="190"/>
      <c r="I74" s="207"/>
      <c r="J74" s="208"/>
      <c r="L74" s="235" t="s">
        <v>199</v>
      </c>
      <c r="M74" s="246"/>
      <c r="N74" s="246"/>
      <c r="O74" s="246"/>
    </row>
    <row r="75" spans="1:15" x14ac:dyDescent="0.2">
      <c r="A75" s="206"/>
      <c r="B75" s="190" t="s">
        <v>423</v>
      </c>
      <c r="C75" s="190"/>
      <c r="D75" s="190"/>
      <c r="E75" s="190"/>
      <c r="F75" s="190"/>
      <c r="G75" s="190"/>
      <c r="H75" s="190"/>
      <c r="I75" s="552"/>
      <c r="J75" s="208"/>
      <c r="L75" s="235" t="s">
        <v>200</v>
      </c>
      <c r="M75" s="246"/>
      <c r="N75" s="246"/>
      <c r="O75" s="246"/>
    </row>
    <row r="76" spans="1:15" ht="4.5" customHeight="1" x14ac:dyDescent="0.2">
      <c r="A76" s="206"/>
      <c r="B76" s="190"/>
      <c r="C76" s="190"/>
      <c r="D76" s="190"/>
      <c r="E76" s="190"/>
      <c r="F76" s="190"/>
      <c r="G76" s="190"/>
      <c r="H76" s="190"/>
      <c r="I76" s="207"/>
      <c r="J76" s="208"/>
      <c r="M76" s="246"/>
      <c r="N76" s="246"/>
      <c r="O76" s="246"/>
    </row>
    <row r="77" spans="1:15" ht="12.75" x14ac:dyDescent="0.2">
      <c r="A77" s="206"/>
      <c r="B77" s="190" t="s">
        <v>439</v>
      </c>
      <c r="C77" s="190"/>
      <c r="D77" s="190"/>
      <c r="E77" s="190"/>
      <c r="F77" s="363"/>
      <c r="G77" s="190"/>
      <c r="H77" s="364"/>
      <c r="I77" s="555"/>
      <c r="J77" s="208"/>
      <c r="M77" s="246"/>
      <c r="N77" s="246"/>
      <c r="O77" s="246"/>
    </row>
    <row r="78" spans="1:15" ht="4.5" customHeight="1" x14ac:dyDescent="0.2">
      <c r="A78" s="206"/>
      <c r="B78" s="190"/>
      <c r="C78" s="190"/>
      <c r="D78" s="190"/>
      <c r="E78" s="190"/>
      <c r="F78" s="190"/>
      <c r="G78" s="190"/>
      <c r="H78" s="190"/>
      <c r="I78" s="207"/>
      <c r="J78" s="208"/>
      <c r="M78" s="246"/>
      <c r="N78" s="246"/>
      <c r="O78" s="246"/>
    </row>
    <row r="79" spans="1:15" x14ac:dyDescent="0.2">
      <c r="A79" s="206"/>
      <c r="B79" s="190" t="s">
        <v>441</v>
      </c>
      <c r="C79" s="190"/>
      <c r="D79" s="190"/>
      <c r="E79" s="246">
        <f>C73/365*12</f>
        <v>3.2876712328767127E-2</v>
      </c>
      <c r="F79" s="479">
        <f>ROUNDUP(E79*I75,0)</f>
        <v>0</v>
      </c>
      <c r="G79" s="190"/>
      <c r="H79" s="190" t="s">
        <v>440</v>
      </c>
      <c r="I79" s="485">
        <f>IF(N79&gt;603,0,M79)</f>
        <v>0</v>
      </c>
      <c r="J79" s="208"/>
      <c r="M79" s="370">
        <f>F79*I77</f>
        <v>0</v>
      </c>
      <c r="N79" s="371">
        <f>M79/E79</f>
        <v>0</v>
      </c>
      <c r="O79" s="246"/>
    </row>
    <row r="80" spans="1:15" ht="6.75" customHeight="1" x14ac:dyDescent="0.2">
      <c r="A80" s="206"/>
      <c r="B80" s="190"/>
      <c r="C80" s="190"/>
      <c r="D80" s="190"/>
      <c r="E80" s="190"/>
      <c r="F80" s="190"/>
      <c r="G80" s="190"/>
      <c r="H80" s="190"/>
      <c r="I80" s="236"/>
      <c r="J80" s="208"/>
      <c r="M80" s="246"/>
      <c r="N80" s="246"/>
      <c r="O80" s="246"/>
    </row>
    <row r="81" spans="1:15" x14ac:dyDescent="0.2">
      <c r="A81" s="206"/>
      <c r="B81" s="190" t="s">
        <v>588</v>
      </c>
      <c r="C81" s="190"/>
      <c r="D81" s="190"/>
      <c r="E81" s="190"/>
      <c r="F81" s="190"/>
      <c r="G81" s="190"/>
      <c r="H81" s="190"/>
      <c r="I81" s="236"/>
      <c r="J81" s="208"/>
      <c r="M81" s="246"/>
      <c r="N81" s="246"/>
      <c r="O81" s="246"/>
    </row>
    <row r="82" spans="1:15" x14ac:dyDescent="0.2">
      <c r="A82" s="206"/>
      <c r="B82" s="190"/>
      <c r="C82" s="190" t="s">
        <v>409</v>
      </c>
      <c r="D82" s="190"/>
      <c r="E82" s="190"/>
      <c r="F82" s="481">
        <v>0.13</v>
      </c>
      <c r="G82" s="190"/>
      <c r="H82" s="190"/>
      <c r="I82" s="480">
        <f>$I$79*F82</f>
        <v>0</v>
      </c>
      <c r="J82" s="208"/>
      <c r="M82" s="246"/>
      <c r="N82" s="246"/>
      <c r="O82" s="246"/>
    </row>
    <row r="83" spans="1:15" x14ac:dyDescent="0.2">
      <c r="A83" s="206"/>
      <c r="B83" s="190"/>
      <c r="C83" s="190" t="s">
        <v>410</v>
      </c>
      <c r="D83" s="190"/>
      <c r="E83" s="190"/>
      <c r="F83" s="481">
        <v>0.15</v>
      </c>
      <c r="G83" s="190"/>
      <c r="H83" s="190"/>
      <c r="I83" s="480">
        <f>$I$79*F83</f>
        <v>0</v>
      </c>
      <c r="J83" s="208"/>
      <c r="K83" s="225"/>
      <c r="M83" s="246"/>
      <c r="N83" s="246"/>
      <c r="O83" s="246"/>
    </row>
    <row r="84" spans="1:15" x14ac:dyDescent="0.2">
      <c r="A84" s="206"/>
      <c r="B84" s="190"/>
      <c r="C84" s="190" t="s">
        <v>411</v>
      </c>
      <c r="D84" s="190"/>
      <c r="E84" s="190"/>
      <c r="F84" s="481">
        <v>0.02</v>
      </c>
      <c r="G84" s="190"/>
      <c r="H84" s="190"/>
      <c r="I84" s="480">
        <f>$I$79*F84</f>
        <v>0</v>
      </c>
      <c r="J84" s="208"/>
      <c r="K84" s="225"/>
      <c r="M84" s="246"/>
      <c r="N84" s="246"/>
      <c r="O84" s="246"/>
    </row>
    <row r="85" spans="1:15" ht="11.25" customHeight="1" x14ac:dyDescent="0.2">
      <c r="A85" s="206"/>
      <c r="B85" s="491" t="s">
        <v>579</v>
      </c>
      <c r="C85" s="190" t="s">
        <v>53</v>
      </c>
      <c r="D85" s="190"/>
      <c r="E85" s="190"/>
      <c r="F85" s="481">
        <v>5.9999999999999995E-4</v>
      </c>
      <c r="G85" s="190"/>
      <c r="H85" s="557" t="s">
        <v>181</v>
      </c>
      <c r="I85" s="480">
        <f>IF(H85=$M$63,0,$I$79*F85)</f>
        <v>0</v>
      </c>
      <c r="J85" s="208"/>
      <c r="M85" s="246"/>
      <c r="N85" s="246"/>
      <c r="O85" s="246"/>
    </row>
    <row r="86" spans="1:15" x14ac:dyDescent="0.2">
      <c r="A86" s="206"/>
      <c r="B86" s="190"/>
      <c r="C86" s="190" t="s">
        <v>54</v>
      </c>
      <c r="D86" s="190"/>
      <c r="E86" s="213"/>
      <c r="F86" s="481">
        <v>2.2000000000000001E-3</v>
      </c>
      <c r="G86" s="190"/>
      <c r="H86" s="486">
        <f>SUM(F82:F86)</f>
        <v>0.30280000000000001</v>
      </c>
      <c r="I86" s="480">
        <f>$I$79*F86</f>
        <v>0</v>
      </c>
      <c r="J86" s="238"/>
      <c r="N86" s="189"/>
    </row>
    <row r="87" spans="1:15" x14ac:dyDescent="0.2">
      <c r="A87" s="206"/>
      <c r="B87" s="504" t="s">
        <v>586</v>
      </c>
      <c r="C87" s="190" t="s">
        <v>55</v>
      </c>
      <c r="D87" s="190"/>
      <c r="E87" s="771"/>
      <c r="F87" s="771"/>
      <c r="G87" s="190"/>
      <c r="H87" s="190"/>
      <c r="I87" s="555">
        <v>0</v>
      </c>
      <c r="J87" s="208"/>
      <c r="N87" s="189"/>
    </row>
    <row r="88" spans="1:15" ht="11.25" customHeight="1" x14ac:dyDescent="0.2">
      <c r="A88" s="206"/>
      <c r="B88" s="228"/>
      <c r="C88" s="237"/>
      <c r="D88" s="215"/>
      <c r="E88" s="226"/>
      <c r="F88" s="226"/>
      <c r="G88" s="215"/>
      <c r="H88" s="215"/>
      <c r="I88" s="207"/>
      <c r="J88" s="208"/>
      <c r="N88" s="189"/>
    </row>
    <row r="89" spans="1:15" ht="14.25" customHeight="1" x14ac:dyDescent="0.2">
      <c r="A89" s="200"/>
      <c r="B89" s="201" t="s">
        <v>401</v>
      </c>
      <c r="C89" s="201"/>
      <c r="D89" s="201"/>
      <c r="E89" s="201"/>
      <c r="F89" s="201"/>
      <c r="G89" s="201"/>
      <c r="H89" s="201"/>
      <c r="I89" s="487">
        <f>SUM(I79,I82:I87)</f>
        <v>0</v>
      </c>
      <c r="J89" s="205"/>
      <c r="M89" s="249">
        <f>IF(I65+I108&gt;0,0,M79+I82+I83+I84+I85+I86+I87)</f>
        <v>0</v>
      </c>
      <c r="N89" s="189"/>
    </row>
    <row r="90" spans="1:15" ht="12" thickBot="1" x14ac:dyDescent="0.25">
      <c r="A90" s="221"/>
      <c r="B90" s="488"/>
      <c r="C90" s="443"/>
      <c r="D90" s="443"/>
      <c r="E90" s="443"/>
      <c r="F90" s="443"/>
      <c r="G90" s="443"/>
      <c r="H90" s="443"/>
      <c r="I90" s="489"/>
      <c r="J90" s="222"/>
    </row>
    <row r="91" spans="1:15" ht="11.25" customHeight="1" x14ac:dyDescent="0.2">
      <c r="A91" s="214"/>
      <c r="B91" s="232"/>
      <c r="C91" s="232"/>
      <c r="D91" s="232"/>
      <c r="E91" s="232"/>
      <c r="F91" s="232"/>
      <c r="G91" s="232"/>
      <c r="H91" s="232"/>
      <c r="I91" s="233"/>
      <c r="J91" s="217"/>
    </row>
    <row r="92" spans="1:15" s="234" customFormat="1" ht="4.5" customHeight="1" x14ac:dyDescent="0.2">
      <c r="A92" s="214"/>
      <c r="B92" s="215"/>
      <c r="C92" s="215"/>
      <c r="D92" s="215"/>
      <c r="E92" s="215"/>
      <c r="F92" s="215"/>
      <c r="G92" s="215"/>
      <c r="H92" s="215"/>
      <c r="I92" s="216"/>
      <c r="J92" s="217"/>
      <c r="M92" s="250"/>
      <c r="N92" s="250"/>
    </row>
    <row r="93" spans="1:15" ht="12" x14ac:dyDescent="0.2">
      <c r="A93" s="200"/>
      <c r="B93" s="201" t="s">
        <v>381</v>
      </c>
      <c r="C93" s="202"/>
      <c r="D93" s="202"/>
      <c r="E93" s="202"/>
      <c r="F93" s="202"/>
      <c r="G93" s="202"/>
      <c r="H93" s="202"/>
      <c r="I93" s="204"/>
      <c r="J93" s="205"/>
    </row>
    <row r="94" spans="1:15" ht="4.5" customHeight="1" x14ac:dyDescent="0.2">
      <c r="A94" s="206"/>
      <c r="B94" s="190"/>
      <c r="C94" s="190"/>
      <c r="D94" s="190"/>
      <c r="E94" s="190"/>
      <c r="F94" s="190"/>
      <c r="G94" s="190"/>
      <c r="H94" s="190"/>
      <c r="I94" s="207"/>
      <c r="J94" s="208"/>
    </row>
    <row r="95" spans="1:15" x14ac:dyDescent="0.2">
      <c r="A95" s="206"/>
      <c r="B95" s="190" t="s">
        <v>383</v>
      </c>
      <c r="C95" s="190"/>
      <c r="D95" s="190"/>
      <c r="E95" s="190"/>
      <c r="F95" s="190"/>
      <c r="G95" s="190"/>
      <c r="H95" s="190"/>
      <c r="I95" s="551"/>
      <c r="J95" s="208"/>
    </row>
    <row r="96" spans="1:15" ht="4.5" customHeight="1" x14ac:dyDescent="0.2">
      <c r="A96" s="206"/>
      <c r="B96" s="190"/>
      <c r="C96" s="190"/>
      <c r="D96" s="190"/>
      <c r="E96" s="190"/>
      <c r="F96" s="190"/>
      <c r="G96" s="190"/>
      <c r="H96" s="190"/>
      <c r="I96" s="207"/>
      <c r="J96" s="208"/>
    </row>
    <row r="97" spans="1:14" ht="11.25" customHeight="1" x14ac:dyDescent="0.25">
      <c r="A97" s="206"/>
      <c r="B97" s="190" t="s">
        <v>384</v>
      </c>
      <c r="C97" s="769" t="s">
        <v>181</v>
      </c>
      <c r="D97" s="770"/>
      <c r="E97" s="190"/>
      <c r="F97" s="554"/>
      <c r="G97" s="190"/>
      <c r="H97" s="190" t="s">
        <v>38</v>
      </c>
      <c r="I97" s="551"/>
      <c r="J97" s="208"/>
    </row>
    <row r="98" spans="1:14" ht="4.5" customHeight="1" x14ac:dyDescent="0.2">
      <c r="A98" s="206"/>
      <c r="B98" s="190"/>
      <c r="C98" s="190"/>
      <c r="D98" s="190"/>
      <c r="E98" s="190"/>
      <c r="F98" s="190"/>
      <c r="G98" s="190"/>
      <c r="H98" s="190"/>
      <c r="I98" s="207"/>
      <c r="J98" s="208"/>
    </row>
    <row r="99" spans="1:14" x14ac:dyDescent="0.2">
      <c r="A99" s="206"/>
      <c r="B99" s="190" t="s">
        <v>31</v>
      </c>
      <c r="C99" s="190"/>
      <c r="D99" s="190"/>
      <c r="E99" s="246">
        <f>IF(F99&gt;1,I99-F99+1,0)</f>
        <v>0</v>
      </c>
      <c r="F99" s="551"/>
      <c r="G99" s="190"/>
      <c r="H99" s="190" t="s">
        <v>32</v>
      </c>
      <c r="I99" s="551"/>
      <c r="J99" s="208"/>
    </row>
    <row r="100" spans="1:14" ht="4.5" customHeight="1" x14ac:dyDescent="0.2">
      <c r="A100" s="206"/>
      <c r="B100" s="190"/>
      <c r="C100" s="190"/>
      <c r="D100" s="190"/>
      <c r="E100" s="190"/>
      <c r="F100" s="190"/>
      <c r="G100" s="190"/>
      <c r="H100" s="190"/>
      <c r="I100" s="207"/>
      <c r="J100" s="208"/>
    </row>
    <row r="101" spans="1:14" x14ac:dyDescent="0.2">
      <c r="A101" s="206"/>
      <c r="B101" s="190" t="s">
        <v>385</v>
      </c>
      <c r="C101" s="190"/>
      <c r="D101" s="190"/>
      <c r="E101" s="190"/>
      <c r="F101" s="190"/>
      <c r="G101" s="190"/>
      <c r="H101" s="190" t="s">
        <v>386</v>
      </c>
      <c r="I101" s="552"/>
      <c r="J101" s="208"/>
    </row>
    <row r="102" spans="1:14" ht="4.5" customHeight="1" x14ac:dyDescent="0.2">
      <c r="A102" s="206"/>
      <c r="B102" s="190"/>
      <c r="C102" s="190"/>
      <c r="D102" s="190"/>
      <c r="E102" s="190"/>
      <c r="F102" s="190"/>
      <c r="G102" s="190"/>
      <c r="H102" s="190"/>
      <c r="I102" s="207"/>
      <c r="J102" s="208"/>
    </row>
    <row r="103" spans="1:14" x14ac:dyDescent="0.2">
      <c r="A103" s="206"/>
      <c r="B103" s="190" t="s">
        <v>390</v>
      </c>
      <c r="C103" s="190"/>
      <c r="D103" s="190"/>
      <c r="E103" s="190"/>
      <c r="F103" s="190"/>
      <c r="G103" s="190"/>
      <c r="H103" s="190" t="s">
        <v>389</v>
      </c>
      <c r="I103" s="555"/>
      <c r="J103" s="208"/>
    </row>
    <row r="104" spans="1:14" ht="4.5" customHeight="1" x14ac:dyDescent="0.2">
      <c r="A104" s="206"/>
      <c r="B104" s="190"/>
      <c r="C104" s="190"/>
      <c r="D104" s="190"/>
      <c r="E104" s="190"/>
      <c r="F104" s="190"/>
      <c r="G104" s="190"/>
      <c r="H104" s="190"/>
      <c r="I104" s="207"/>
      <c r="J104" s="208"/>
    </row>
    <row r="105" spans="1:14" x14ac:dyDescent="0.2">
      <c r="A105" s="206"/>
      <c r="B105" s="190" t="s">
        <v>387</v>
      </c>
      <c r="C105" s="190"/>
      <c r="D105" s="190"/>
      <c r="E105" s="246">
        <f>E99/365*12</f>
        <v>0</v>
      </c>
      <c r="F105" s="190"/>
      <c r="G105" s="190"/>
      <c r="H105" s="190" t="s">
        <v>388</v>
      </c>
      <c r="I105" s="479">
        <f>ROUNDUP(I101*E105,0)</f>
        <v>0</v>
      </c>
      <c r="J105" s="208"/>
    </row>
    <row r="106" spans="1:14" ht="4.5" customHeight="1" x14ac:dyDescent="0.2">
      <c r="A106" s="206"/>
      <c r="B106" s="190"/>
      <c r="C106" s="190"/>
      <c r="D106" s="190"/>
      <c r="E106" s="190"/>
      <c r="F106" s="190"/>
      <c r="G106" s="190"/>
      <c r="H106" s="190"/>
      <c r="I106" s="207"/>
      <c r="J106" s="208"/>
    </row>
    <row r="107" spans="1:14" x14ac:dyDescent="0.2">
      <c r="A107" s="206"/>
      <c r="B107" s="190"/>
      <c r="C107" s="190"/>
      <c r="D107" s="190"/>
      <c r="E107" s="190"/>
      <c r="F107" s="190"/>
      <c r="G107" s="190"/>
      <c r="H107" s="190"/>
      <c r="I107" s="220"/>
      <c r="J107" s="208"/>
    </row>
    <row r="108" spans="1:14" ht="14.25" x14ac:dyDescent="0.2">
      <c r="A108" s="200"/>
      <c r="B108" s="201" t="s">
        <v>402</v>
      </c>
      <c r="C108" s="201"/>
      <c r="D108" s="201"/>
      <c r="E108" s="201"/>
      <c r="F108" s="201"/>
      <c r="G108" s="201"/>
      <c r="H108" s="201"/>
      <c r="I108" s="487">
        <f>I103*I105</f>
        <v>0</v>
      </c>
      <c r="J108" s="205"/>
      <c r="M108" s="249">
        <f>IF(I65+I89&gt;0,0,I103*I105)</f>
        <v>0</v>
      </c>
    </row>
    <row r="109" spans="1:14" ht="4.5" customHeight="1" x14ac:dyDescent="0.2">
      <c r="A109" s="206"/>
      <c r="B109" s="190"/>
      <c r="C109" s="190"/>
      <c r="D109" s="190"/>
      <c r="E109" s="190"/>
      <c r="F109" s="190"/>
      <c r="G109" s="190"/>
      <c r="H109" s="190"/>
      <c r="I109" s="207"/>
      <c r="J109" s="208"/>
    </row>
    <row r="110" spans="1:14" ht="11.25" customHeight="1" x14ac:dyDescent="0.2">
      <c r="A110" s="206"/>
      <c r="B110" s="228" t="s">
        <v>414</v>
      </c>
      <c r="C110" s="561"/>
      <c r="D110" s="190"/>
      <c r="E110" s="226" t="s">
        <v>399</v>
      </c>
      <c r="F110" s="560"/>
      <c r="G110" s="190"/>
      <c r="H110" s="190"/>
      <c r="I110" s="490">
        <f>C110*F110</f>
        <v>0</v>
      </c>
      <c r="J110" s="208"/>
    </row>
    <row r="111" spans="1:14" ht="11.25" customHeight="1" x14ac:dyDescent="0.2">
      <c r="A111" s="206"/>
      <c r="B111" s="231" t="s">
        <v>404</v>
      </c>
      <c r="C111" s="227"/>
      <c r="D111" s="190"/>
      <c r="E111" s="226"/>
      <c r="F111" s="229"/>
      <c r="G111" s="190"/>
      <c r="H111" s="190"/>
      <c r="I111" s="230"/>
      <c r="J111" s="208"/>
      <c r="N111" s="250"/>
    </row>
    <row r="112" spans="1:14" s="543" customFormat="1" ht="12" thickBot="1" x14ac:dyDescent="0.25">
      <c r="A112" s="538"/>
      <c r="B112" s="539"/>
      <c r="C112" s="540"/>
      <c r="D112" s="540"/>
      <c r="E112" s="540"/>
      <c r="F112" s="540"/>
      <c r="G112" s="540"/>
      <c r="H112" s="540"/>
      <c r="I112" s="541"/>
      <c r="J112" s="542"/>
    </row>
    <row r="113" spans="1:19" s="543" customFormat="1" hidden="1" x14ac:dyDescent="0.2">
      <c r="A113" s="544"/>
      <c r="B113" s="246"/>
      <c r="C113" s="246"/>
      <c r="D113" s="246"/>
      <c r="E113" s="372" t="s">
        <v>412</v>
      </c>
      <c r="F113" s="246" t="s">
        <v>413</v>
      </c>
      <c r="G113" s="246"/>
      <c r="H113" s="246"/>
      <c r="I113" s="370"/>
      <c r="J113" s="545"/>
      <c r="K113" s="249"/>
      <c r="L113" s="249"/>
      <c r="M113" s="249"/>
      <c r="N113" s="249"/>
      <c r="O113" s="249"/>
      <c r="P113" s="249"/>
      <c r="Q113" s="249"/>
      <c r="R113" s="249"/>
      <c r="S113" s="249"/>
    </row>
    <row r="114" spans="1:19" s="543" customFormat="1" hidden="1" x14ac:dyDescent="0.2">
      <c r="A114" s="544"/>
      <c r="B114" s="246"/>
      <c r="C114" s="246"/>
      <c r="D114" s="246"/>
      <c r="E114" s="492">
        <f>I101*12</f>
        <v>0</v>
      </c>
      <c r="F114" s="493">
        <f>I75*12</f>
        <v>0</v>
      </c>
      <c r="G114" s="246"/>
      <c r="H114" s="246"/>
      <c r="I114" s="370"/>
      <c r="J114" s="545"/>
      <c r="K114" s="249"/>
      <c r="L114" s="249"/>
      <c r="M114" s="249"/>
      <c r="N114" s="249"/>
      <c r="O114" s="249"/>
      <c r="P114" s="249"/>
      <c r="Q114" s="249"/>
      <c r="R114" s="249"/>
      <c r="S114" s="249"/>
    </row>
    <row r="115" spans="1:19" s="543" customFormat="1" hidden="1" x14ac:dyDescent="0.2">
      <c r="A115" s="544"/>
      <c r="B115" s="246"/>
      <c r="C115" s="246"/>
      <c r="D115" s="246"/>
      <c r="E115" s="492">
        <f>365.25/7</f>
        <v>52.178571428571431</v>
      </c>
      <c r="F115" s="492">
        <f>365.25/7</f>
        <v>52.178571428571431</v>
      </c>
      <c r="G115" s="246"/>
      <c r="H115" s="246"/>
      <c r="I115" s="370"/>
      <c r="J115" s="545"/>
      <c r="K115" s="249"/>
      <c r="L115" s="249"/>
      <c r="M115" s="249"/>
      <c r="N115" s="249"/>
      <c r="O115" s="249"/>
      <c r="P115" s="249"/>
      <c r="Q115" s="249"/>
      <c r="R115" s="249"/>
      <c r="S115" s="249"/>
    </row>
    <row r="116" spans="1:19" s="543" customFormat="1" hidden="1" x14ac:dyDescent="0.2">
      <c r="A116" s="544"/>
      <c r="B116" s="246"/>
      <c r="C116" s="246"/>
      <c r="D116" s="246"/>
      <c r="E116" s="492">
        <f>E114/E115</f>
        <v>0</v>
      </c>
      <c r="F116" s="492">
        <f>F114/F115</f>
        <v>0</v>
      </c>
      <c r="G116" s="246"/>
      <c r="H116" s="246"/>
      <c r="I116" s="370"/>
      <c r="J116" s="545"/>
      <c r="K116" s="249"/>
      <c r="L116" s="249"/>
      <c r="M116" s="249"/>
      <c r="N116" s="249"/>
      <c r="O116" s="249"/>
      <c r="P116" s="249"/>
      <c r="Q116" s="249"/>
      <c r="R116" s="249"/>
      <c r="S116" s="249"/>
    </row>
    <row r="117" spans="1:19" s="543" customFormat="1" x14ac:dyDescent="0.2">
      <c r="A117" s="544"/>
      <c r="B117" s="246"/>
      <c r="C117" s="246"/>
      <c r="D117" s="246"/>
      <c r="E117" s="494">
        <f>E116/40</f>
        <v>0</v>
      </c>
      <c r="F117" s="494">
        <f>F116/40</f>
        <v>0</v>
      </c>
      <c r="G117" s="246"/>
      <c r="H117" s="246"/>
      <c r="I117" s="370"/>
      <c r="J117" s="545"/>
      <c r="K117" s="249"/>
      <c r="L117" s="249"/>
      <c r="M117" s="249"/>
      <c r="N117" s="249"/>
      <c r="O117" s="249"/>
      <c r="P117" s="249"/>
      <c r="Q117" s="249"/>
      <c r="R117" s="249"/>
      <c r="S117" s="249"/>
    </row>
    <row r="118" spans="1:19" ht="14.25" x14ac:dyDescent="0.2">
      <c r="A118" s="206"/>
      <c r="B118" s="240" t="s">
        <v>403</v>
      </c>
      <c r="C118" s="190"/>
      <c r="D118" s="190"/>
      <c r="E118" s="372"/>
      <c r="F118" s="190"/>
      <c r="G118" s="190"/>
      <c r="H118" s="190"/>
      <c r="I118" s="190"/>
      <c r="J118" s="208"/>
    </row>
    <row r="119" spans="1:19" ht="15" thickBot="1" x14ac:dyDescent="0.25">
      <c r="A119" s="221"/>
      <c r="B119" s="241" t="s">
        <v>418</v>
      </c>
      <c r="C119" s="443"/>
      <c r="D119" s="443"/>
      <c r="E119" s="443"/>
      <c r="F119" s="443"/>
      <c r="G119" s="443"/>
      <c r="H119" s="443"/>
      <c r="I119" s="495"/>
      <c r="J119" s="222"/>
    </row>
    <row r="120" spans="1:19" x14ac:dyDescent="0.2">
      <c r="E120" s="189"/>
    </row>
    <row r="121" spans="1:19" x14ac:dyDescent="0.2">
      <c r="E121" s="189"/>
    </row>
    <row r="122" spans="1:19" x14ac:dyDescent="0.2">
      <c r="E122" s="189"/>
    </row>
  </sheetData>
  <sheetProtection algorithmName="SHA-512" hashValue="DATXzl5Yq9IDjvfJU3XsmDaFvRrwGRqorJfQ6IV/z45yFmGNcpdNTeEUJjv1T7ApVL8NT0wMni3kFngDWX4BlQ==" saltValue="xA15GfvtbT0JEcZhgNplcQ==" spinCount="100000" sheet="1" selectLockedCells="1"/>
  <mergeCells count="17">
    <mergeCell ref="O56:R56"/>
    <mergeCell ref="E63:F63"/>
    <mergeCell ref="C71:D71"/>
    <mergeCell ref="E87:F87"/>
    <mergeCell ref="C97:D97"/>
    <mergeCell ref="C18:D18"/>
    <mergeCell ref="B24:F24"/>
    <mergeCell ref="O55:R55"/>
    <mergeCell ref="H2:I2"/>
    <mergeCell ref="E6:I6"/>
    <mergeCell ref="E8:I8"/>
    <mergeCell ref="E10:I10"/>
    <mergeCell ref="B45:G46"/>
    <mergeCell ref="O46:R46"/>
    <mergeCell ref="O49:R49"/>
    <mergeCell ref="O51:R51"/>
    <mergeCell ref="O53:R53"/>
  </mergeCells>
  <dataValidations disablePrompts="1" count="2">
    <dataValidation type="list" allowBlank="1" showInputMessage="1" showErrorMessage="1" sqref="H61 H85">
      <formula1>$M$61:$M$63</formula1>
    </dataValidation>
    <dataValidation type="list" allowBlank="1" showInputMessage="1" showErrorMessage="1" sqref="C18 C97 C71">
      <formula1>$L$73:$L$75</formula1>
    </dataValidation>
  </dataValidations>
  <pageMargins left="0.78740157480314965" right="0.62992125984251968" top="0.39370078740157483" bottom="0.39370078740157483" header="0.31496062992125984" footer="0.11811023622047244"/>
  <pageSetup paperSize="9" scale="69" orientation="portrait" r:id="rId1"/>
  <headerFooter>
    <oddFooter>&amp;L&amp;8Antrag auf Förderung 
Landkreis Altenburger Land&amp;C&amp;8&amp;A&amp;R&amp;8Datum der Antragstellung &amp;D</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3">
    <pageSetUpPr autoPageBreaks="0" fitToPage="1"/>
  </sheetPr>
  <dimension ref="A1:Z122"/>
  <sheetViews>
    <sheetView showGridLines="0" showRowColHeaders="0" zoomScaleNormal="100" workbookViewId="0">
      <selection activeCell="E6" sqref="E6:I6"/>
    </sheetView>
  </sheetViews>
  <sheetFormatPr baseColWidth="10" defaultColWidth="11.42578125" defaultRowHeight="11.25" x14ac:dyDescent="0.2"/>
  <cols>
    <col min="1" max="1" width="1.28515625" style="189" customWidth="1"/>
    <col min="2" max="2" width="27.28515625" style="189" customWidth="1"/>
    <col min="3" max="3" width="11.42578125" style="189" customWidth="1"/>
    <col min="4" max="4" width="2.140625" style="189" customWidth="1"/>
    <col min="5" max="5" width="12.7109375" style="193" customWidth="1"/>
    <col min="6" max="6" width="11.42578125" style="189" customWidth="1"/>
    <col min="7" max="7" width="2.140625" style="189" customWidth="1"/>
    <col min="8" max="8" width="16.85546875" style="189" customWidth="1"/>
    <col min="9" max="9" width="12.42578125" style="225" customWidth="1"/>
    <col min="10" max="10" width="1.28515625" style="189" customWidth="1"/>
    <col min="11" max="11" width="11.28515625" style="189" hidden="1" customWidth="1"/>
    <col min="12" max="12" width="14.28515625" style="189" hidden="1" customWidth="1"/>
    <col min="13" max="13" width="12" style="249" customWidth="1"/>
    <col min="14" max="14" width="11.42578125" style="249"/>
    <col min="15" max="21" width="11.42578125" style="189"/>
    <col min="22" max="22" width="11.42578125" style="189" customWidth="1"/>
    <col min="23" max="16384" width="11.42578125" style="189"/>
  </cols>
  <sheetData>
    <row r="1" spans="1:14" s="191" customFormat="1" ht="18" customHeight="1" x14ac:dyDescent="0.2">
      <c r="B1" s="191" t="s">
        <v>58</v>
      </c>
      <c r="E1" s="562"/>
      <c r="I1" s="192" t="str">
        <f ca="1">MID(CELL("Dateiname",$A$1),FIND("]",CELL("Dateiname",$A$1))+1,31)</f>
        <v>A1-P12</v>
      </c>
      <c r="M1" s="369"/>
      <c r="N1" s="369"/>
    </row>
    <row r="2" spans="1:14" ht="15.75" thickBot="1" x14ac:dyDescent="0.3">
      <c r="F2" s="194"/>
      <c r="G2" s="195" t="s">
        <v>85</v>
      </c>
      <c r="H2" s="772" t="str">
        <f>IF('Seite 1'!G17="","",'Seite 1'!G17)</f>
        <v/>
      </c>
      <c r="I2" s="773"/>
    </row>
    <row r="3" spans="1:14" ht="4.5" customHeight="1" x14ac:dyDescent="0.2">
      <c r="A3" s="196"/>
      <c r="B3" s="197"/>
      <c r="C3" s="197"/>
      <c r="D3" s="197"/>
      <c r="E3" s="197"/>
      <c r="F3" s="197"/>
      <c r="G3" s="197"/>
      <c r="H3" s="197"/>
      <c r="I3" s="198"/>
      <c r="J3" s="199"/>
    </row>
    <row r="4" spans="1:14" ht="12" x14ac:dyDescent="0.2">
      <c r="A4" s="200"/>
      <c r="B4" s="201" t="s">
        <v>22</v>
      </c>
      <c r="C4" s="202"/>
      <c r="D4" s="203"/>
      <c r="E4" s="202"/>
      <c r="F4" s="202"/>
      <c r="G4" s="202"/>
      <c r="H4" s="202"/>
      <c r="I4" s="204"/>
      <c r="J4" s="205"/>
    </row>
    <row r="5" spans="1:14" ht="4.5" customHeight="1" x14ac:dyDescent="0.2">
      <c r="A5" s="206"/>
      <c r="B5" s="190"/>
      <c r="C5" s="190"/>
      <c r="D5" s="190"/>
      <c r="E5" s="190"/>
      <c r="F5" s="190"/>
      <c r="G5" s="190"/>
      <c r="H5" s="190"/>
      <c r="I5" s="207"/>
      <c r="J5" s="208"/>
    </row>
    <row r="6" spans="1:14" ht="11.25" customHeight="1" x14ac:dyDescent="0.25">
      <c r="A6" s="206"/>
      <c r="B6" s="190" t="s">
        <v>23</v>
      </c>
      <c r="C6" s="190"/>
      <c r="D6" s="190"/>
      <c r="E6" s="776"/>
      <c r="F6" s="777"/>
      <c r="G6" s="777"/>
      <c r="H6" s="777"/>
      <c r="I6" s="770"/>
      <c r="J6" s="208"/>
    </row>
    <row r="7" spans="1:14" ht="4.5" customHeight="1" x14ac:dyDescent="0.2">
      <c r="A7" s="206"/>
      <c r="B7" s="190"/>
      <c r="C7" s="190"/>
      <c r="D7" s="190"/>
      <c r="E7" s="190"/>
      <c r="F7" s="190"/>
      <c r="G7" s="190"/>
      <c r="H7" s="190"/>
      <c r="I7" s="207"/>
      <c r="J7" s="208"/>
    </row>
    <row r="8" spans="1:14" ht="11.25" customHeight="1" x14ac:dyDescent="0.25">
      <c r="A8" s="206"/>
      <c r="B8" s="190" t="s">
        <v>24</v>
      </c>
      <c r="C8" s="190"/>
      <c r="D8" s="190"/>
      <c r="E8" s="776"/>
      <c r="F8" s="777"/>
      <c r="G8" s="777"/>
      <c r="H8" s="777"/>
      <c r="I8" s="770"/>
      <c r="J8" s="208"/>
    </row>
    <row r="9" spans="1:14" ht="4.5" customHeight="1" x14ac:dyDescent="0.2">
      <c r="A9" s="206"/>
      <c r="B9" s="190"/>
      <c r="C9" s="190"/>
      <c r="D9" s="190"/>
      <c r="E9" s="190"/>
      <c r="F9" s="190"/>
      <c r="G9" s="190"/>
      <c r="H9" s="190"/>
      <c r="I9" s="207"/>
      <c r="J9" s="208"/>
    </row>
    <row r="10" spans="1:14" ht="11.25" customHeight="1" x14ac:dyDescent="0.25">
      <c r="A10" s="206"/>
      <c r="B10" s="190" t="s">
        <v>25</v>
      </c>
      <c r="C10" s="190"/>
      <c r="D10" s="190"/>
      <c r="E10" s="776"/>
      <c r="F10" s="777"/>
      <c r="G10" s="777"/>
      <c r="H10" s="777"/>
      <c r="I10" s="770"/>
      <c r="J10" s="208"/>
    </row>
    <row r="11" spans="1:14" ht="4.5" customHeight="1" x14ac:dyDescent="0.2">
      <c r="A11" s="206"/>
      <c r="B11" s="190"/>
      <c r="C11" s="190"/>
      <c r="D11" s="190"/>
      <c r="E11" s="190"/>
      <c r="F11" s="190"/>
      <c r="G11" s="190"/>
      <c r="H11" s="190"/>
      <c r="I11" s="207"/>
      <c r="J11" s="208"/>
    </row>
    <row r="12" spans="1:14" x14ac:dyDescent="0.2">
      <c r="A12" s="206"/>
      <c r="B12" s="190" t="s">
        <v>26</v>
      </c>
      <c r="C12" s="190"/>
      <c r="D12" s="190"/>
      <c r="E12" s="190"/>
      <c r="F12" s="190"/>
      <c r="G12" s="190"/>
      <c r="H12" s="190"/>
      <c r="I12" s="551"/>
      <c r="J12" s="208"/>
    </row>
    <row r="13" spans="1:14" ht="4.5" customHeight="1" thickBot="1" x14ac:dyDescent="0.25">
      <c r="A13" s="206"/>
      <c r="B13" s="190"/>
      <c r="C13" s="190"/>
      <c r="D13" s="190"/>
      <c r="E13" s="190"/>
      <c r="F13" s="190"/>
      <c r="G13" s="190"/>
      <c r="H13" s="190"/>
      <c r="I13" s="457"/>
      <c r="J13" s="208"/>
    </row>
    <row r="14" spans="1:14" ht="12" customHeight="1" x14ac:dyDescent="0.2">
      <c r="A14" s="196"/>
      <c r="B14" s="458" t="s">
        <v>382</v>
      </c>
      <c r="C14" s="197"/>
      <c r="D14" s="197"/>
      <c r="E14" s="197"/>
      <c r="F14" s="197"/>
      <c r="G14" s="197"/>
      <c r="H14" s="197"/>
      <c r="I14" s="198"/>
      <c r="J14" s="199"/>
    </row>
    <row r="15" spans="1:14" ht="4.5" customHeight="1" x14ac:dyDescent="0.2">
      <c r="A15" s="206"/>
      <c r="B15" s="190"/>
      <c r="C15" s="190"/>
      <c r="D15" s="190"/>
      <c r="E15" s="190"/>
      <c r="F15" s="190"/>
      <c r="G15" s="190"/>
      <c r="H15" s="190"/>
      <c r="I15" s="207"/>
      <c r="J15" s="208"/>
    </row>
    <row r="16" spans="1:14" x14ac:dyDescent="0.2">
      <c r="A16" s="206"/>
      <c r="B16" s="190" t="s">
        <v>27</v>
      </c>
      <c r="C16" s="190"/>
      <c r="D16" s="190"/>
      <c r="E16" s="190"/>
      <c r="F16" s="190"/>
      <c r="G16" s="190"/>
      <c r="H16" s="190"/>
      <c r="I16" s="551"/>
      <c r="J16" s="208"/>
    </row>
    <row r="17" spans="1:22" ht="4.5" customHeight="1" x14ac:dyDescent="0.2">
      <c r="A17" s="206"/>
      <c r="B17" s="190"/>
      <c r="C17" s="190"/>
      <c r="D17" s="190"/>
      <c r="E17" s="190"/>
      <c r="F17" s="190"/>
      <c r="G17" s="190"/>
      <c r="H17" s="190"/>
      <c r="I17" s="207"/>
      <c r="J17" s="208"/>
    </row>
    <row r="18" spans="1:22" ht="11.25" customHeight="1" x14ac:dyDescent="0.25">
      <c r="A18" s="206"/>
      <c r="B18" s="190" t="s">
        <v>28</v>
      </c>
      <c r="C18" s="769" t="s">
        <v>181</v>
      </c>
      <c r="D18" s="770"/>
      <c r="E18" s="218" t="s">
        <v>408</v>
      </c>
      <c r="F18" s="554"/>
      <c r="G18" s="190"/>
      <c r="H18" s="190" t="s">
        <v>38</v>
      </c>
      <c r="I18" s="551"/>
      <c r="J18" s="208"/>
    </row>
    <row r="19" spans="1:22" ht="4.5" customHeight="1" x14ac:dyDescent="0.2">
      <c r="A19" s="206"/>
      <c r="B19" s="190"/>
      <c r="C19" s="190"/>
      <c r="D19" s="190"/>
      <c r="E19" s="190"/>
      <c r="F19" s="190"/>
      <c r="G19" s="190"/>
      <c r="H19" s="190"/>
      <c r="I19" s="207"/>
      <c r="J19" s="208"/>
    </row>
    <row r="20" spans="1:22" x14ac:dyDescent="0.2">
      <c r="A20" s="206"/>
      <c r="B20" s="190" t="s">
        <v>31</v>
      </c>
      <c r="C20" s="190"/>
      <c r="D20" s="190"/>
      <c r="E20" s="190"/>
      <c r="F20" s="553"/>
      <c r="G20" s="190"/>
      <c r="H20" s="190" t="s">
        <v>32</v>
      </c>
      <c r="I20" s="551"/>
      <c r="J20" s="208"/>
    </row>
    <row r="21" spans="1:22" ht="4.5" customHeight="1" x14ac:dyDescent="0.2">
      <c r="A21" s="206"/>
      <c r="B21" s="190"/>
      <c r="C21" s="190"/>
      <c r="D21" s="190"/>
      <c r="E21" s="190"/>
      <c r="F21" s="190"/>
      <c r="G21" s="190"/>
      <c r="H21" s="190"/>
      <c r="I21" s="207"/>
      <c r="J21" s="208"/>
    </row>
    <row r="22" spans="1:22" ht="12.75" x14ac:dyDescent="0.2">
      <c r="A22" s="206"/>
      <c r="B22" s="190" t="s">
        <v>442</v>
      </c>
      <c r="C22" s="190"/>
      <c r="D22" s="190"/>
      <c r="E22" s="190"/>
      <c r="F22" s="190"/>
      <c r="G22" s="190"/>
      <c r="H22" s="190" t="s">
        <v>33</v>
      </c>
      <c r="I22" s="552">
        <v>39</v>
      </c>
      <c r="J22" s="208"/>
      <c r="O22" s="191" t="s">
        <v>529</v>
      </c>
    </row>
    <row r="23" spans="1:22" ht="4.5" customHeight="1" x14ac:dyDescent="0.2">
      <c r="A23" s="206"/>
      <c r="B23" s="190"/>
      <c r="C23" s="190"/>
      <c r="D23" s="190"/>
      <c r="E23" s="190"/>
      <c r="F23" s="190"/>
      <c r="G23" s="190"/>
      <c r="H23" s="190"/>
      <c r="I23" s="207"/>
      <c r="J23" s="208"/>
    </row>
    <row r="24" spans="1:22" ht="35.25" customHeight="1" x14ac:dyDescent="0.25">
      <c r="A24" s="206"/>
      <c r="B24" s="778" t="s">
        <v>530</v>
      </c>
      <c r="C24" s="779"/>
      <c r="D24" s="779"/>
      <c r="E24" s="779"/>
      <c r="F24" s="779"/>
      <c r="G24" s="190"/>
      <c r="H24" s="218" t="s">
        <v>388</v>
      </c>
      <c r="I24" s="479" t="str">
        <f>IF(U41&gt;0,U64,"")</f>
        <v/>
      </c>
      <c r="J24" s="208"/>
      <c r="O24" s="414"/>
      <c r="P24" s="426" t="s">
        <v>510</v>
      </c>
      <c r="Q24" s="426"/>
      <c r="R24" s="426"/>
      <c r="S24" s="426"/>
      <c r="T24" s="426"/>
      <c r="U24" s="426">
        <v>2088</v>
      </c>
      <c r="V24" s="426" t="s">
        <v>511</v>
      </c>
    </row>
    <row r="25" spans="1:22" ht="4.5" customHeight="1" x14ac:dyDescent="0.2">
      <c r="A25" s="206"/>
      <c r="B25" s="190"/>
      <c r="C25" s="190"/>
      <c r="D25" s="190"/>
      <c r="E25" s="190"/>
      <c r="F25" s="190"/>
      <c r="G25" s="190"/>
      <c r="H25" s="190"/>
      <c r="I25" s="207"/>
      <c r="J25" s="208"/>
    </row>
    <row r="26" spans="1:22" ht="12.75" x14ac:dyDescent="0.2">
      <c r="A26" s="206"/>
      <c r="B26" s="190" t="s">
        <v>29</v>
      </c>
      <c r="C26" s="190"/>
      <c r="D26" s="190"/>
      <c r="E26" s="190"/>
      <c r="F26" s="190"/>
      <c r="G26" s="190"/>
      <c r="H26" s="190" t="s">
        <v>33</v>
      </c>
      <c r="I26" s="552"/>
      <c r="J26" s="208"/>
      <c r="O26" s="429" t="s">
        <v>512</v>
      </c>
    </row>
    <row r="27" spans="1:22" ht="4.5" customHeight="1" x14ac:dyDescent="0.2">
      <c r="A27" s="206"/>
      <c r="B27" s="190"/>
      <c r="C27" s="190"/>
      <c r="D27" s="190"/>
      <c r="E27" s="190"/>
      <c r="F27" s="190"/>
      <c r="G27" s="190"/>
      <c r="H27" s="190"/>
      <c r="I27" s="207"/>
      <c r="J27" s="208"/>
    </row>
    <row r="28" spans="1:22" ht="12.75" x14ac:dyDescent="0.2">
      <c r="A28" s="206"/>
      <c r="B28" s="190" t="s">
        <v>30</v>
      </c>
      <c r="C28" s="190"/>
      <c r="D28" s="190"/>
      <c r="E28" s="190"/>
      <c r="F28" s="190"/>
      <c r="G28" s="190"/>
      <c r="H28" s="190" t="s">
        <v>33</v>
      </c>
      <c r="I28" s="552"/>
      <c r="J28" s="208"/>
      <c r="O28" s="399" t="s">
        <v>513</v>
      </c>
    </row>
    <row r="29" spans="1:22" ht="4.5" customHeight="1" x14ac:dyDescent="0.2">
      <c r="A29" s="206"/>
      <c r="B29" s="190"/>
      <c r="C29" s="190"/>
      <c r="D29" s="190"/>
      <c r="E29" s="190"/>
      <c r="F29" s="190"/>
      <c r="G29" s="190"/>
      <c r="H29" s="190"/>
      <c r="I29" s="207"/>
      <c r="J29" s="208"/>
    </row>
    <row r="30" spans="1:22" ht="11.25" customHeight="1" x14ac:dyDescent="0.2">
      <c r="A30" s="206"/>
      <c r="B30" s="190" t="s">
        <v>56</v>
      </c>
      <c r="C30" s="190"/>
      <c r="D30" s="190"/>
      <c r="E30" s="190"/>
      <c r="F30" s="190"/>
      <c r="G30" s="190"/>
      <c r="H30" s="190"/>
      <c r="I30" s="559">
        <v>0</v>
      </c>
      <c r="J30" s="208"/>
      <c r="O30" s="563"/>
      <c r="P30" s="409" t="s">
        <v>514</v>
      </c>
      <c r="Q30" s="409"/>
      <c r="R30" s="424"/>
      <c r="S30" s="412">
        <f>O30*8</f>
        <v>0</v>
      </c>
      <c r="T30" s="424" t="s">
        <v>511</v>
      </c>
    </row>
    <row r="31" spans="1:22" ht="4.5" customHeight="1" x14ac:dyDescent="0.2">
      <c r="A31" s="206"/>
      <c r="B31" s="190"/>
      <c r="C31" s="190"/>
      <c r="D31" s="190"/>
      <c r="E31" s="190"/>
      <c r="F31" s="190"/>
      <c r="G31" s="190"/>
      <c r="H31" s="190"/>
      <c r="I31" s="207"/>
      <c r="J31" s="208"/>
    </row>
    <row r="32" spans="1:22" ht="11.25" customHeight="1" x14ac:dyDescent="0.2">
      <c r="A32" s="206"/>
      <c r="B32" s="212" t="s">
        <v>57</v>
      </c>
      <c r="C32" s="190"/>
      <c r="D32" s="190"/>
      <c r="E32" s="190"/>
      <c r="F32" s="190"/>
      <c r="G32" s="190"/>
      <c r="H32" s="190"/>
      <c r="I32" s="559">
        <v>0</v>
      </c>
      <c r="J32" s="208"/>
      <c r="O32" s="563"/>
      <c r="P32" s="409" t="s">
        <v>515</v>
      </c>
      <c r="Q32" s="409"/>
      <c r="R32" s="424"/>
      <c r="S32" s="412">
        <f>O32*8</f>
        <v>0</v>
      </c>
      <c r="T32" s="424" t="s">
        <v>511</v>
      </c>
    </row>
    <row r="33" spans="1:26" ht="4.5" customHeight="1" x14ac:dyDescent="0.2">
      <c r="A33" s="206"/>
      <c r="B33" s="212"/>
      <c r="C33" s="190"/>
      <c r="D33" s="190"/>
      <c r="E33" s="190"/>
      <c r="F33" s="190"/>
      <c r="G33" s="190"/>
      <c r="H33" s="190"/>
      <c r="I33" s="436"/>
      <c r="J33" s="208"/>
      <c r="O33" s="461"/>
      <c r="P33" s="437"/>
      <c r="Q33" s="437"/>
      <c r="R33" s="437"/>
      <c r="S33" s="437"/>
      <c r="T33" s="437"/>
    </row>
    <row r="34" spans="1:26" ht="12.75" x14ac:dyDescent="0.2">
      <c r="A34" s="206"/>
      <c r="B34" s="190"/>
      <c r="C34" s="190"/>
      <c r="D34" s="190"/>
      <c r="E34" s="190"/>
      <c r="F34" s="190"/>
      <c r="G34" s="190"/>
      <c r="H34" s="190"/>
      <c r="I34" s="190"/>
      <c r="J34" s="208"/>
      <c r="O34" s="563"/>
      <c r="P34" s="409" t="s">
        <v>516</v>
      </c>
      <c r="Q34" s="409"/>
      <c r="R34" s="424"/>
      <c r="S34" s="412">
        <f>O34*8</f>
        <v>0</v>
      </c>
      <c r="T34" s="424" t="s">
        <v>511</v>
      </c>
    </row>
    <row r="35" spans="1:26" ht="4.5" customHeight="1" x14ac:dyDescent="0.2">
      <c r="A35" s="214"/>
      <c r="B35" s="215"/>
      <c r="C35" s="215"/>
      <c r="D35" s="215"/>
      <c r="E35" s="215"/>
      <c r="F35" s="215"/>
      <c r="G35" s="215"/>
      <c r="H35" s="215"/>
      <c r="I35" s="216"/>
      <c r="J35" s="217"/>
    </row>
    <row r="36" spans="1:26" ht="12.75" x14ac:dyDescent="0.2">
      <c r="A36" s="200"/>
      <c r="B36" s="201" t="s">
        <v>34</v>
      </c>
      <c r="C36" s="202"/>
      <c r="D36" s="202"/>
      <c r="E36" s="211"/>
      <c r="F36" s="202"/>
      <c r="G36" s="202"/>
      <c r="H36" s="202"/>
      <c r="I36" s="204"/>
      <c r="J36" s="205"/>
      <c r="O36" s="563"/>
      <c r="P36" s="409" t="s">
        <v>517</v>
      </c>
      <c r="Q36" s="409"/>
      <c r="R36" s="424"/>
      <c r="S36" s="412">
        <f>O36*8</f>
        <v>0</v>
      </c>
      <c r="T36" s="424" t="s">
        <v>511</v>
      </c>
    </row>
    <row r="37" spans="1:26" ht="4.5" customHeight="1" x14ac:dyDescent="0.2">
      <c r="A37" s="206"/>
      <c r="B37" s="190"/>
      <c r="C37" s="190"/>
      <c r="D37" s="190"/>
      <c r="E37" s="190"/>
      <c r="F37" s="190"/>
      <c r="G37" s="190"/>
      <c r="H37" s="190"/>
      <c r="I37" s="207"/>
      <c r="J37" s="208"/>
    </row>
    <row r="38" spans="1:26" ht="12.75" x14ac:dyDescent="0.2">
      <c r="A38" s="206"/>
      <c r="B38" s="212" t="s">
        <v>39</v>
      </c>
      <c r="C38" s="554" t="s">
        <v>37</v>
      </c>
      <c r="D38" s="190"/>
      <c r="E38" s="218" t="s">
        <v>35</v>
      </c>
      <c r="F38" s="554"/>
      <c r="G38" s="190"/>
      <c r="H38" s="218" t="s">
        <v>36</v>
      </c>
      <c r="I38" s="554"/>
      <c r="J38" s="208"/>
      <c r="O38" s="563"/>
      <c r="P38" s="409" t="s">
        <v>518</v>
      </c>
      <c r="Q38" s="409"/>
      <c r="R38" s="424"/>
      <c r="S38" s="412">
        <f>O38*8</f>
        <v>0</v>
      </c>
      <c r="T38" s="424" t="s">
        <v>511</v>
      </c>
    </row>
    <row r="39" spans="1:26" x14ac:dyDescent="0.2">
      <c r="A39" s="206"/>
      <c r="B39" s="190"/>
      <c r="C39" s="190"/>
      <c r="D39" s="190"/>
      <c r="E39" s="213"/>
      <c r="F39" s="190"/>
      <c r="G39" s="190"/>
      <c r="H39" s="190"/>
      <c r="I39" s="207"/>
      <c r="J39" s="208"/>
    </row>
    <row r="40" spans="1:26" ht="4.5" customHeight="1" x14ac:dyDescent="0.2">
      <c r="A40" s="206"/>
      <c r="B40" s="190"/>
      <c r="C40" s="190"/>
      <c r="D40" s="190"/>
      <c r="E40" s="190"/>
      <c r="F40" s="190"/>
      <c r="G40" s="190"/>
      <c r="H40" s="190"/>
      <c r="I40" s="207"/>
      <c r="J40" s="208"/>
    </row>
    <row r="41" spans="1:26" ht="12.75" x14ac:dyDescent="0.2">
      <c r="A41" s="200"/>
      <c r="B41" s="201" t="s">
        <v>40</v>
      </c>
      <c r="C41" s="202"/>
      <c r="D41" s="202"/>
      <c r="E41" s="211"/>
      <c r="F41" s="202"/>
      <c r="G41" s="202"/>
      <c r="H41" s="202"/>
      <c r="I41" s="204"/>
      <c r="J41" s="205"/>
      <c r="O41" s="414"/>
      <c r="P41" s="427" t="s">
        <v>519</v>
      </c>
      <c r="Q41" s="426"/>
      <c r="R41" s="426"/>
      <c r="S41" s="426"/>
      <c r="T41" s="413"/>
      <c r="U41" s="426">
        <f>SUM(S30,S32,S34,S36,S38)</f>
        <v>0</v>
      </c>
      <c r="V41" s="426" t="s">
        <v>511</v>
      </c>
    </row>
    <row r="42" spans="1:26" ht="4.5" customHeight="1" x14ac:dyDescent="0.2">
      <c r="A42" s="206"/>
      <c r="B42" s="190"/>
      <c r="C42" s="190"/>
      <c r="D42" s="190"/>
      <c r="E42" s="190"/>
      <c r="F42" s="190"/>
      <c r="G42" s="190"/>
      <c r="H42" s="190"/>
      <c r="I42" s="207"/>
      <c r="J42" s="208"/>
    </row>
    <row r="43" spans="1:26" x14ac:dyDescent="0.2">
      <c r="A43" s="206"/>
      <c r="B43" s="190"/>
      <c r="C43" s="190"/>
      <c r="D43" s="190"/>
      <c r="E43" s="213"/>
      <c r="F43" s="190"/>
      <c r="G43" s="190"/>
      <c r="H43" s="190" t="s">
        <v>42</v>
      </c>
      <c r="I43" s="207" t="s">
        <v>41</v>
      </c>
      <c r="J43" s="208"/>
    </row>
    <row r="44" spans="1:26" ht="12.75" x14ac:dyDescent="0.2">
      <c r="A44" s="206"/>
      <c r="B44" s="190" t="s">
        <v>400</v>
      </c>
      <c r="C44" s="190"/>
      <c r="D44" s="190"/>
      <c r="E44" s="213"/>
      <c r="F44" s="190"/>
      <c r="G44" s="190"/>
      <c r="H44" s="552"/>
      <c r="I44" s="555">
        <v>0</v>
      </c>
      <c r="J44" s="208"/>
      <c r="O44" s="429" t="s">
        <v>520</v>
      </c>
    </row>
    <row r="45" spans="1:26" ht="11.25" customHeight="1" x14ac:dyDescent="0.2">
      <c r="A45" s="206"/>
      <c r="B45" s="774" t="s">
        <v>43</v>
      </c>
      <c r="C45" s="774"/>
      <c r="D45" s="774"/>
      <c r="E45" s="774"/>
      <c r="F45" s="774"/>
      <c r="G45" s="775"/>
      <c r="H45" s="552"/>
      <c r="I45" s="555">
        <v>0</v>
      </c>
      <c r="J45" s="208"/>
      <c r="O45" s="189" t="s">
        <v>528</v>
      </c>
      <c r="S45" s="189" t="s">
        <v>521</v>
      </c>
      <c r="T45" s="417"/>
    </row>
    <row r="46" spans="1:26" ht="15" x14ac:dyDescent="0.25">
      <c r="A46" s="206"/>
      <c r="B46" s="774"/>
      <c r="C46" s="774"/>
      <c r="D46" s="774"/>
      <c r="E46" s="774"/>
      <c r="F46" s="774"/>
      <c r="G46" s="775"/>
      <c r="H46" s="552"/>
      <c r="I46" s="555">
        <v>0</v>
      </c>
      <c r="J46" s="208"/>
      <c r="O46" s="780"/>
      <c r="P46" s="777"/>
      <c r="Q46" s="777"/>
      <c r="R46" s="781"/>
      <c r="S46" s="564"/>
      <c r="T46" s="424" t="s">
        <v>522</v>
      </c>
      <c r="U46" s="418"/>
    </row>
    <row r="47" spans="1:26" ht="4.5" customHeight="1" x14ac:dyDescent="0.2">
      <c r="A47" s="206"/>
      <c r="B47" s="190"/>
      <c r="C47" s="190"/>
      <c r="D47" s="190"/>
      <c r="E47" s="190"/>
      <c r="F47" s="190"/>
      <c r="G47" s="190"/>
      <c r="H47" s="190"/>
      <c r="I47" s="207"/>
      <c r="J47" s="208"/>
    </row>
    <row r="48" spans="1:26" ht="12.75" customHeight="1" x14ac:dyDescent="0.2">
      <c r="A48" s="206"/>
      <c r="B48" s="190"/>
      <c r="C48" s="190"/>
      <c r="D48" s="190"/>
      <c r="E48" s="213"/>
      <c r="F48" s="190"/>
      <c r="G48" s="190"/>
      <c r="H48" s="190"/>
      <c r="I48" s="207"/>
      <c r="J48" s="208"/>
      <c r="U48" s="430"/>
      <c r="Z48" s="234"/>
    </row>
    <row r="49" spans="1:26" ht="15" customHeight="1" x14ac:dyDescent="0.25">
      <c r="A49" s="206"/>
      <c r="B49" s="190" t="s">
        <v>44</v>
      </c>
      <c r="C49" s="190" t="s">
        <v>45</v>
      </c>
      <c r="D49" s="190"/>
      <c r="E49" s="555">
        <v>0</v>
      </c>
      <c r="F49" s="190"/>
      <c r="G49" s="190"/>
      <c r="H49" s="190"/>
      <c r="I49" s="480">
        <f>(H44+H45+H46)*E49</f>
        <v>0</v>
      </c>
      <c r="J49" s="208"/>
      <c r="O49" s="780"/>
      <c r="P49" s="777"/>
      <c r="Q49" s="777"/>
      <c r="R49" s="781"/>
      <c r="S49" s="564"/>
      <c r="T49" s="424" t="s">
        <v>522</v>
      </c>
      <c r="U49" s="190"/>
    </row>
    <row r="50" spans="1:26" ht="4.5" customHeight="1" x14ac:dyDescent="0.2">
      <c r="A50" s="206"/>
      <c r="B50" s="190"/>
      <c r="C50" s="190"/>
      <c r="D50" s="190"/>
      <c r="E50" s="190"/>
      <c r="F50" s="190"/>
      <c r="G50" s="190"/>
      <c r="H50" s="190"/>
      <c r="I50" s="207"/>
      <c r="J50" s="208"/>
      <c r="U50" s="190"/>
    </row>
    <row r="51" spans="1:26" ht="15" x14ac:dyDescent="0.25">
      <c r="A51" s="206"/>
      <c r="B51" s="190" t="s">
        <v>587</v>
      </c>
      <c r="C51" s="190"/>
      <c r="D51" s="190"/>
      <c r="E51" s="213"/>
      <c r="F51" s="190"/>
      <c r="G51" s="190"/>
      <c r="H51" s="190"/>
      <c r="I51" s="555">
        <v>0</v>
      </c>
      <c r="J51" s="208"/>
      <c r="O51" s="780"/>
      <c r="P51" s="777"/>
      <c r="Q51" s="777"/>
      <c r="R51" s="781"/>
      <c r="S51" s="564"/>
      <c r="T51" s="424" t="s">
        <v>522</v>
      </c>
      <c r="U51" s="430"/>
    </row>
    <row r="52" spans="1:26" x14ac:dyDescent="0.2">
      <c r="A52" s="206"/>
      <c r="B52" s="190"/>
      <c r="C52" s="190"/>
      <c r="D52" s="190"/>
      <c r="E52" s="213"/>
      <c r="F52" s="190"/>
      <c r="G52" s="190"/>
      <c r="H52" s="190"/>
      <c r="I52" s="207"/>
      <c r="J52" s="208"/>
      <c r="U52" s="190"/>
    </row>
    <row r="53" spans="1:26" ht="15" x14ac:dyDescent="0.25">
      <c r="A53" s="206"/>
      <c r="B53" s="190" t="s">
        <v>46</v>
      </c>
      <c r="C53" s="190"/>
      <c r="D53" s="190"/>
      <c r="E53" s="213"/>
      <c r="F53" s="190"/>
      <c r="G53" s="190"/>
      <c r="H53" s="190"/>
      <c r="I53" s="480">
        <f>IF(I22&gt;0,((H44*I44)+(H45*I45)+(H46*I46)+I49)/I22*I28+((I51/12)*(I28/I22)*(H44+H45+H46)),0)</f>
        <v>0</v>
      </c>
      <c r="J53" s="208"/>
      <c r="O53" s="780"/>
      <c r="P53" s="777"/>
      <c r="Q53" s="777"/>
      <c r="R53" s="781"/>
      <c r="S53" s="564"/>
      <c r="T53" s="424" t="s">
        <v>522</v>
      </c>
      <c r="U53" s="430"/>
    </row>
    <row r="54" spans="1:26" x14ac:dyDescent="0.2">
      <c r="A54" s="206"/>
      <c r="B54" s="190"/>
      <c r="C54" s="190"/>
      <c r="D54" s="190"/>
      <c r="E54" s="213"/>
      <c r="F54" s="190"/>
      <c r="G54" s="190"/>
      <c r="H54" s="190"/>
      <c r="I54" s="207"/>
      <c r="J54" s="208"/>
      <c r="U54" s="190"/>
    </row>
    <row r="55" spans="1:26" ht="15" x14ac:dyDescent="0.25">
      <c r="A55" s="206"/>
      <c r="B55" s="190" t="s">
        <v>47</v>
      </c>
      <c r="C55" s="190"/>
      <c r="D55" s="190"/>
      <c r="E55" s="213"/>
      <c r="F55" s="190"/>
      <c r="G55" s="190"/>
      <c r="H55" s="190"/>
      <c r="I55" s="207"/>
      <c r="J55" s="208"/>
      <c r="N55" s="189"/>
      <c r="O55" s="780"/>
      <c r="P55" s="777"/>
      <c r="Q55" s="777"/>
      <c r="R55" s="781"/>
      <c r="S55" s="564"/>
      <c r="T55" s="424" t="s">
        <v>522</v>
      </c>
      <c r="U55" s="430"/>
    </row>
    <row r="56" spans="1:26" ht="11.25" customHeight="1" x14ac:dyDescent="0.25">
      <c r="A56" s="206"/>
      <c r="B56" s="190"/>
      <c r="C56" s="190" t="s">
        <v>48</v>
      </c>
      <c r="D56" s="190"/>
      <c r="E56" s="213"/>
      <c r="F56" s="481">
        <v>9.2999999999999999E-2</v>
      </c>
      <c r="G56" s="190"/>
      <c r="H56" s="190"/>
      <c r="I56" s="480">
        <f>$I$53*F56</f>
        <v>0</v>
      </c>
      <c r="J56" s="208"/>
      <c r="N56" s="189"/>
      <c r="O56" s="780"/>
      <c r="P56" s="777"/>
      <c r="Q56" s="777"/>
      <c r="R56" s="781"/>
      <c r="S56" s="564"/>
      <c r="T56" s="424" t="s">
        <v>522</v>
      </c>
      <c r="U56" s="430"/>
      <c r="Z56" s="234"/>
    </row>
    <row r="57" spans="1:26" x14ac:dyDescent="0.2">
      <c r="A57" s="206"/>
      <c r="B57" s="190"/>
      <c r="C57" s="190" t="s">
        <v>49</v>
      </c>
      <c r="D57" s="190"/>
      <c r="E57" s="213"/>
      <c r="F57" s="481">
        <v>1.2999999999999999E-2</v>
      </c>
      <c r="G57" s="190"/>
      <c r="H57" s="190"/>
      <c r="I57" s="480">
        <f>$I$53*F57</f>
        <v>0</v>
      </c>
      <c r="J57" s="208"/>
      <c r="N57" s="189"/>
    </row>
    <row r="58" spans="1:26" ht="18.75" x14ac:dyDescent="0.2">
      <c r="A58" s="206"/>
      <c r="B58" s="491" t="s">
        <v>585</v>
      </c>
      <c r="C58" s="190" t="s">
        <v>50</v>
      </c>
      <c r="D58" s="190"/>
      <c r="E58" s="213"/>
      <c r="F58" s="481">
        <v>7.2999999999999995E-2</v>
      </c>
      <c r="G58" s="190"/>
      <c r="H58" s="556">
        <v>0</v>
      </c>
      <c r="I58" s="480">
        <f>$I$53*F58+H58*I53</f>
        <v>0</v>
      </c>
      <c r="J58" s="208"/>
      <c r="N58" s="189"/>
      <c r="O58" s="425" t="s">
        <v>523</v>
      </c>
      <c r="P58" s="430"/>
      <c r="Q58" s="430"/>
      <c r="R58" s="430"/>
      <c r="S58" s="430">
        <f>SUM(S46,S49,S51,S53,S55,S56)/60</f>
        <v>0</v>
      </c>
      <c r="T58" s="430" t="s">
        <v>524</v>
      </c>
      <c r="U58" s="430"/>
    </row>
    <row r="59" spans="1:26" x14ac:dyDescent="0.2">
      <c r="A59" s="206"/>
      <c r="B59" s="190"/>
      <c r="C59" s="190" t="s">
        <v>51</v>
      </c>
      <c r="D59" s="190"/>
      <c r="E59" s="213"/>
      <c r="F59" s="481">
        <v>1.7999999999999999E-2</v>
      </c>
      <c r="G59" s="190"/>
      <c r="H59" s="367">
        <f>IF(H60&gt;0,H60,F60)</f>
        <v>6.7317999999999996E-3</v>
      </c>
      <c r="I59" s="480">
        <f>$I$53*F59</f>
        <v>0</v>
      </c>
      <c r="J59" s="208"/>
      <c r="M59" s="463" t="s">
        <v>556</v>
      </c>
      <c r="N59" s="189"/>
    </row>
    <row r="60" spans="1:26" ht="18.75" x14ac:dyDescent="0.2">
      <c r="A60" s="206"/>
      <c r="B60" s="491" t="s">
        <v>580</v>
      </c>
      <c r="C60" s="190" t="s">
        <v>52</v>
      </c>
      <c r="D60" s="190"/>
      <c r="E60" s="213"/>
      <c r="F60" s="481">
        <v>6.7317999999999996E-3</v>
      </c>
      <c r="G60" s="190"/>
      <c r="H60" s="556">
        <v>0</v>
      </c>
      <c r="I60" s="480">
        <f>$I$53*H59</f>
        <v>0</v>
      </c>
      <c r="J60" s="208"/>
      <c r="N60" s="189"/>
      <c r="O60" s="427" t="s">
        <v>525</v>
      </c>
      <c r="P60" s="426"/>
      <c r="Q60" s="426"/>
      <c r="R60" s="426"/>
      <c r="S60" s="426"/>
      <c r="T60" s="426"/>
      <c r="U60" s="428">
        <f>S58*((365/7)-((O30+O32+O34+O36+O38)/5))</f>
        <v>0</v>
      </c>
      <c r="V60" s="426" t="s">
        <v>511</v>
      </c>
    </row>
    <row r="61" spans="1:26" ht="11.25" customHeight="1" x14ac:dyDescent="0.2">
      <c r="A61" s="206"/>
      <c r="B61" s="491" t="s">
        <v>579</v>
      </c>
      <c r="C61" s="190" t="s">
        <v>53</v>
      </c>
      <c r="D61" s="190"/>
      <c r="E61" s="213"/>
      <c r="F61" s="481">
        <v>1.5E-3</v>
      </c>
      <c r="G61" s="190"/>
      <c r="H61" s="557" t="s">
        <v>181</v>
      </c>
      <c r="I61" s="480">
        <f>IF(H61=$M$63,0,$I$53*F61)</f>
        <v>0</v>
      </c>
      <c r="J61" s="208"/>
      <c r="M61" s="249" t="s">
        <v>181</v>
      </c>
      <c r="N61" s="189"/>
    </row>
    <row r="62" spans="1:26" ht="18.75" x14ac:dyDescent="0.2">
      <c r="A62" s="206"/>
      <c r="B62" s="491" t="s">
        <v>581</v>
      </c>
      <c r="C62" s="190" t="s">
        <v>433</v>
      </c>
      <c r="D62" s="190"/>
      <c r="E62" s="213"/>
      <c r="F62" s="558">
        <v>0</v>
      </c>
      <c r="G62" s="190"/>
      <c r="H62" s="190"/>
      <c r="I62" s="480">
        <f>$I$53*F62</f>
        <v>0</v>
      </c>
      <c r="J62" s="208"/>
      <c r="M62" s="249" t="s">
        <v>531</v>
      </c>
      <c r="N62" s="189"/>
      <c r="O62" s="429" t="s">
        <v>526</v>
      </c>
    </row>
    <row r="63" spans="1:26" x14ac:dyDescent="0.2">
      <c r="A63" s="206"/>
      <c r="B63" s="504" t="s">
        <v>586</v>
      </c>
      <c r="C63" s="190" t="s">
        <v>55</v>
      </c>
      <c r="D63" s="190"/>
      <c r="E63" s="771"/>
      <c r="F63" s="771"/>
      <c r="G63" s="190"/>
      <c r="H63" s="190"/>
      <c r="I63" s="555"/>
      <c r="J63" s="208"/>
      <c r="M63" s="249" t="s">
        <v>578</v>
      </c>
      <c r="N63" s="189"/>
    </row>
    <row r="64" spans="1:26" ht="13.5" thickBot="1" x14ac:dyDescent="0.25">
      <c r="A64" s="206"/>
      <c r="B64" s="190"/>
      <c r="C64" s="503"/>
      <c r="D64" s="190"/>
      <c r="E64" s="190"/>
      <c r="F64" s="190"/>
      <c r="G64" s="190"/>
      <c r="H64" s="190"/>
      <c r="I64" s="207"/>
      <c r="J64" s="208"/>
      <c r="L64" s="219"/>
      <c r="N64" s="189"/>
      <c r="O64" s="433" t="s">
        <v>527</v>
      </c>
      <c r="P64" s="432"/>
      <c r="Q64" s="432"/>
      <c r="R64" s="431"/>
      <c r="S64" s="434"/>
      <c r="T64" s="431"/>
      <c r="U64" s="435">
        <f>U24-U41-U60</f>
        <v>2088</v>
      </c>
      <c r="V64" s="432" t="s">
        <v>511</v>
      </c>
    </row>
    <row r="65" spans="1:15" ht="15.75" customHeight="1" x14ac:dyDescent="0.2">
      <c r="A65" s="200"/>
      <c r="B65" s="201" t="s">
        <v>401</v>
      </c>
      <c r="C65" s="201"/>
      <c r="D65" s="201"/>
      <c r="E65" s="201"/>
      <c r="F65" s="201"/>
      <c r="G65" s="201"/>
      <c r="H65" s="201"/>
      <c r="I65" s="482">
        <f>I53+SUM(I56:I63)</f>
        <v>0</v>
      </c>
      <c r="J65" s="205"/>
      <c r="M65" s="249">
        <f>IF(I89+I108&gt;0,0,I53+I56+I57+I58+I59+I60+I61+I62+I63)</f>
        <v>0</v>
      </c>
      <c r="N65" s="189"/>
    </row>
    <row r="66" spans="1:15" ht="12.75" thickBot="1" x14ac:dyDescent="0.25">
      <c r="A66" s="209"/>
      <c r="B66" s="483"/>
      <c r="C66" s="483"/>
      <c r="D66" s="483"/>
      <c r="E66" s="483"/>
      <c r="F66" s="483"/>
      <c r="G66" s="483"/>
      <c r="H66" s="483"/>
      <c r="I66" s="484"/>
      <c r="J66" s="210"/>
      <c r="N66" s="189"/>
    </row>
    <row r="67" spans="1:15" ht="12" x14ac:dyDescent="0.2">
      <c r="A67" s="200"/>
      <c r="B67" s="201" t="s">
        <v>604</v>
      </c>
      <c r="C67" s="202"/>
      <c r="D67" s="202"/>
      <c r="E67" s="202"/>
      <c r="F67" s="202"/>
      <c r="G67" s="202"/>
      <c r="H67" s="202"/>
      <c r="I67" s="204"/>
      <c r="J67" s="205"/>
      <c r="N67" s="189"/>
    </row>
    <row r="68" spans="1:15" ht="4.5" customHeight="1" x14ac:dyDescent="0.2">
      <c r="A68" s="206"/>
      <c r="B68" s="190"/>
      <c r="C68" s="190"/>
      <c r="D68" s="190"/>
      <c r="E68" s="190"/>
      <c r="F68" s="190"/>
      <c r="G68" s="190"/>
      <c r="H68" s="190"/>
      <c r="I68" s="207"/>
      <c r="J68" s="208"/>
      <c r="N68" s="189"/>
    </row>
    <row r="69" spans="1:15" x14ac:dyDescent="0.2">
      <c r="A69" s="206"/>
      <c r="B69" s="190" t="s">
        <v>27</v>
      </c>
      <c r="C69" s="190"/>
      <c r="D69" s="190"/>
      <c r="E69" s="190"/>
      <c r="F69" s="190"/>
      <c r="G69" s="190"/>
      <c r="H69" s="190"/>
      <c r="I69" s="551"/>
      <c r="J69" s="208"/>
      <c r="N69" s="189"/>
    </row>
    <row r="70" spans="1:15" ht="4.5" customHeight="1" x14ac:dyDescent="0.2">
      <c r="A70" s="206"/>
      <c r="B70" s="190"/>
      <c r="C70" s="190"/>
      <c r="D70" s="190"/>
      <c r="E70" s="190"/>
      <c r="F70" s="190"/>
      <c r="G70" s="190"/>
      <c r="H70" s="190"/>
      <c r="I70" s="207"/>
      <c r="J70" s="208"/>
      <c r="M70" s="246"/>
      <c r="N70" s="246"/>
      <c r="O70" s="246"/>
    </row>
    <row r="71" spans="1:15" ht="11.25" customHeight="1" x14ac:dyDescent="0.25">
      <c r="A71" s="206"/>
      <c r="B71" s="190" t="s">
        <v>28</v>
      </c>
      <c r="C71" s="769" t="s">
        <v>181</v>
      </c>
      <c r="D71" s="770"/>
      <c r="E71" s="218" t="s">
        <v>408</v>
      </c>
      <c r="F71" s="551"/>
      <c r="G71" s="190"/>
      <c r="H71" s="190" t="s">
        <v>38</v>
      </c>
      <c r="I71" s="551"/>
      <c r="J71" s="208"/>
      <c r="M71" s="246"/>
      <c r="N71" s="246"/>
      <c r="O71" s="246"/>
    </row>
    <row r="72" spans="1:15" ht="4.5" customHeight="1" x14ac:dyDescent="0.2">
      <c r="A72" s="206"/>
      <c r="B72" s="190"/>
      <c r="C72" s="190"/>
      <c r="D72" s="190"/>
      <c r="E72" s="218"/>
      <c r="F72" s="190"/>
      <c r="G72" s="190"/>
      <c r="H72" s="190"/>
      <c r="I72" s="207"/>
      <c r="J72" s="208"/>
      <c r="L72" s="235" t="s">
        <v>405</v>
      </c>
      <c r="M72" s="246"/>
      <c r="N72" s="246"/>
      <c r="O72" s="246"/>
    </row>
    <row r="73" spans="1:15" x14ac:dyDescent="0.2">
      <c r="A73" s="206"/>
      <c r="B73" s="190" t="s">
        <v>406</v>
      </c>
      <c r="C73" s="246">
        <f>(I73-F73)+1</f>
        <v>1</v>
      </c>
      <c r="D73" s="190"/>
      <c r="E73" s="218" t="s">
        <v>407</v>
      </c>
      <c r="F73" s="551"/>
      <c r="G73" s="190"/>
      <c r="H73" s="190" t="s">
        <v>32</v>
      </c>
      <c r="I73" s="551"/>
      <c r="J73" s="208"/>
      <c r="L73" s="235" t="s">
        <v>181</v>
      </c>
      <c r="M73" s="246"/>
      <c r="N73" s="246"/>
      <c r="O73" s="246"/>
    </row>
    <row r="74" spans="1:15" ht="4.5" customHeight="1" x14ac:dyDescent="0.2">
      <c r="A74" s="206"/>
      <c r="B74" s="190"/>
      <c r="C74" s="190"/>
      <c r="D74" s="190"/>
      <c r="E74" s="190"/>
      <c r="F74" s="190"/>
      <c r="G74" s="190"/>
      <c r="H74" s="190"/>
      <c r="I74" s="207"/>
      <c r="J74" s="208"/>
      <c r="L74" s="235" t="s">
        <v>199</v>
      </c>
      <c r="M74" s="246"/>
      <c r="N74" s="246"/>
      <c r="O74" s="246"/>
    </row>
    <row r="75" spans="1:15" x14ac:dyDescent="0.2">
      <c r="A75" s="206"/>
      <c r="B75" s="190" t="s">
        <v>423</v>
      </c>
      <c r="C75" s="190"/>
      <c r="D75" s="190"/>
      <c r="E75" s="190"/>
      <c r="F75" s="190"/>
      <c r="G75" s="190"/>
      <c r="H75" s="190"/>
      <c r="I75" s="552"/>
      <c r="J75" s="208"/>
      <c r="L75" s="235" t="s">
        <v>200</v>
      </c>
      <c r="M75" s="246"/>
      <c r="N75" s="246"/>
      <c r="O75" s="246"/>
    </row>
    <row r="76" spans="1:15" ht="4.5" customHeight="1" x14ac:dyDescent="0.2">
      <c r="A76" s="206"/>
      <c r="B76" s="190"/>
      <c r="C76" s="190"/>
      <c r="D76" s="190"/>
      <c r="E76" s="190"/>
      <c r="F76" s="190"/>
      <c r="G76" s="190"/>
      <c r="H76" s="190"/>
      <c r="I76" s="207"/>
      <c r="J76" s="208"/>
      <c r="M76" s="246"/>
      <c r="N76" s="246"/>
      <c r="O76" s="246"/>
    </row>
    <row r="77" spans="1:15" ht="12.75" x14ac:dyDescent="0.2">
      <c r="A77" s="206"/>
      <c r="B77" s="190" t="s">
        <v>439</v>
      </c>
      <c r="C77" s="190"/>
      <c r="D77" s="190"/>
      <c r="E77" s="190"/>
      <c r="F77" s="363"/>
      <c r="G77" s="190"/>
      <c r="H77" s="364"/>
      <c r="I77" s="555"/>
      <c r="J77" s="208"/>
      <c r="M77" s="246"/>
      <c r="N77" s="246"/>
      <c r="O77" s="246"/>
    </row>
    <row r="78" spans="1:15" ht="4.5" customHeight="1" x14ac:dyDescent="0.2">
      <c r="A78" s="206"/>
      <c r="B78" s="190"/>
      <c r="C78" s="190"/>
      <c r="D78" s="190"/>
      <c r="E78" s="190"/>
      <c r="F78" s="190"/>
      <c r="G78" s="190"/>
      <c r="H78" s="190"/>
      <c r="I78" s="207"/>
      <c r="J78" s="208"/>
      <c r="M78" s="246"/>
      <c r="N78" s="246"/>
      <c r="O78" s="246"/>
    </row>
    <row r="79" spans="1:15" x14ac:dyDescent="0.2">
      <c r="A79" s="206"/>
      <c r="B79" s="190" t="s">
        <v>441</v>
      </c>
      <c r="C79" s="190"/>
      <c r="D79" s="190"/>
      <c r="E79" s="246">
        <f>C73/365*12</f>
        <v>3.2876712328767127E-2</v>
      </c>
      <c r="F79" s="479">
        <f>ROUNDUP(E79*I75,0)</f>
        <v>0</v>
      </c>
      <c r="G79" s="190"/>
      <c r="H79" s="190" t="s">
        <v>440</v>
      </c>
      <c r="I79" s="485">
        <f>IF(N79&gt;603,0,M79)</f>
        <v>0</v>
      </c>
      <c r="J79" s="208"/>
      <c r="M79" s="370">
        <f>F79*I77</f>
        <v>0</v>
      </c>
      <c r="N79" s="371">
        <f>M79/E79</f>
        <v>0</v>
      </c>
      <c r="O79" s="246"/>
    </row>
    <row r="80" spans="1:15" ht="6.75" customHeight="1" x14ac:dyDescent="0.2">
      <c r="A80" s="206"/>
      <c r="B80" s="190"/>
      <c r="C80" s="190"/>
      <c r="D80" s="190"/>
      <c r="E80" s="190"/>
      <c r="F80" s="190"/>
      <c r="G80" s="190"/>
      <c r="H80" s="190"/>
      <c r="I80" s="236"/>
      <c r="J80" s="208"/>
      <c r="M80" s="246"/>
      <c r="N80" s="246"/>
      <c r="O80" s="246"/>
    </row>
    <row r="81" spans="1:15" x14ac:dyDescent="0.2">
      <c r="A81" s="206"/>
      <c r="B81" s="190" t="s">
        <v>588</v>
      </c>
      <c r="C81" s="190"/>
      <c r="D81" s="190"/>
      <c r="E81" s="190"/>
      <c r="F81" s="190"/>
      <c r="G81" s="190"/>
      <c r="H81" s="190"/>
      <c r="I81" s="236"/>
      <c r="J81" s="208"/>
      <c r="M81" s="246"/>
      <c r="N81" s="246"/>
      <c r="O81" s="246"/>
    </row>
    <row r="82" spans="1:15" x14ac:dyDescent="0.2">
      <c r="A82" s="206"/>
      <c r="B82" s="190"/>
      <c r="C82" s="190" t="s">
        <v>409</v>
      </c>
      <c r="D82" s="190"/>
      <c r="E82" s="190"/>
      <c r="F82" s="481">
        <v>0.13</v>
      </c>
      <c r="G82" s="190"/>
      <c r="H82" s="190"/>
      <c r="I82" s="480">
        <f>$I$79*F82</f>
        <v>0</v>
      </c>
      <c r="J82" s="208"/>
      <c r="M82" s="246"/>
      <c r="N82" s="246"/>
      <c r="O82" s="246"/>
    </row>
    <row r="83" spans="1:15" x14ac:dyDescent="0.2">
      <c r="A83" s="206"/>
      <c r="B83" s="190"/>
      <c r="C83" s="190" t="s">
        <v>410</v>
      </c>
      <c r="D83" s="190"/>
      <c r="E83" s="190"/>
      <c r="F83" s="481">
        <v>0.15</v>
      </c>
      <c r="G83" s="190"/>
      <c r="H83" s="190"/>
      <c r="I83" s="480">
        <f>$I$79*F83</f>
        <v>0</v>
      </c>
      <c r="J83" s="208"/>
      <c r="K83" s="225"/>
      <c r="M83" s="246"/>
      <c r="N83" s="246"/>
      <c r="O83" s="246"/>
    </row>
    <row r="84" spans="1:15" x14ac:dyDescent="0.2">
      <c r="A84" s="206"/>
      <c r="B84" s="190"/>
      <c r="C84" s="190" t="s">
        <v>411</v>
      </c>
      <c r="D84" s="190"/>
      <c r="E84" s="190"/>
      <c r="F84" s="481">
        <v>0.02</v>
      </c>
      <c r="G84" s="190"/>
      <c r="H84" s="190"/>
      <c r="I84" s="480">
        <f>$I$79*F84</f>
        <v>0</v>
      </c>
      <c r="J84" s="208"/>
      <c r="K84" s="225"/>
      <c r="M84" s="246"/>
      <c r="N84" s="246"/>
      <c r="O84" s="246"/>
    </row>
    <row r="85" spans="1:15" ht="11.25" customHeight="1" x14ac:dyDescent="0.2">
      <c r="A85" s="206"/>
      <c r="B85" s="491" t="s">
        <v>579</v>
      </c>
      <c r="C85" s="190" t="s">
        <v>53</v>
      </c>
      <c r="D85" s="190"/>
      <c r="E85" s="190"/>
      <c r="F85" s="481">
        <v>5.9999999999999995E-4</v>
      </c>
      <c r="G85" s="190"/>
      <c r="H85" s="557" t="s">
        <v>181</v>
      </c>
      <c r="I85" s="480">
        <f>IF(H85=$M$63,0,$I$79*F85)</f>
        <v>0</v>
      </c>
      <c r="J85" s="208"/>
      <c r="M85" s="246"/>
      <c r="N85" s="246"/>
      <c r="O85" s="246"/>
    </row>
    <row r="86" spans="1:15" x14ac:dyDescent="0.2">
      <c r="A86" s="206"/>
      <c r="B86" s="190"/>
      <c r="C86" s="190" t="s">
        <v>54</v>
      </c>
      <c r="D86" s="190"/>
      <c r="E86" s="213"/>
      <c r="F86" s="481">
        <v>2.2000000000000001E-3</v>
      </c>
      <c r="G86" s="190"/>
      <c r="H86" s="486">
        <f>SUM(F82:F86)</f>
        <v>0.30280000000000001</v>
      </c>
      <c r="I86" s="480">
        <f>$I$79*F86</f>
        <v>0</v>
      </c>
      <c r="J86" s="238"/>
      <c r="N86" s="189"/>
    </row>
    <row r="87" spans="1:15" x14ac:dyDescent="0.2">
      <c r="A87" s="206"/>
      <c r="B87" s="504" t="s">
        <v>586</v>
      </c>
      <c r="C87" s="190" t="s">
        <v>55</v>
      </c>
      <c r="D87" s="190"/>
      <c r="E87" s="771"/>
      <c r="F87" s="771"/>
      <c r="G87" s="190"/>
      <c r="H87" s="190"/>
      <c r="I87" s="555">
        <v>0</v>
      </c>
      <c r="J87" s="208"/>
      <c r="N87" s="189"/>
    </row>
    <row r="88" spans="1:15" ht="11.25" customHeight="1" x14ac:dyDescent="0.2">
      <c r="A88" s="206"/>
      <c r="B88" s="228"/>
      <c r="C88" s="237"/>
      <c r="D88" s="215"/>
      <c r="E88" s="226"/>
      <c r="F88" s="226"/>
      <c r="G88" s="215"/>
      <c r="H88" s="215"/>
      <c r="I88" s="207"/>
      <c r="J88" s="208"/>
      <c r="N88" s="189"/>
    </row>
    <row r="89" spans="1:15" ht="14.25" customHeight="1" x14ac:dyDescent="0.2">
      <c r="A89" s="200"/>
      <c r="B89" s="201" t="s">
        <v>401</v>
      </c>
      <c r="C89" s="201"/>
      <c r="D89" s="201"/>
      <c r="E89" s="201"/>
      <c r="F89" s="201"/>
      <c r="G89" s="201"/>
      <c r="H89" s="201"/>
      <c r="I89" s="487">
        <f>SUM(I79,I82:I87)</f>
        <v>0</v>
      </c>
      <c r="J89" s="205"/>
      <c r="M89" s="249">
        <f>IF(I65+I108&gt;0,0,M79+I82+I83+I84+I85+I86+I87)</f>
        <v>0</v>
      </c>
      <c r="N89" s="189"/>
    </row>
    <row r="90" spans="1:15" ht="12" thickBot="1" x14ac:dyDescent="0.25">
      <c r="A90" s="221"/>
      <c r="B90" s="488"/>
      <c r="C90" s="443"/>
      <c r="D90" s="443"/>
      <c r="E90" s="443"/>
      <c r="F90" s="443"/>
      <c r="G90" s="443"/>
      <c r="H90" s="443"/>
      <c r="I90" s="489"/>
      <c r="J90" s="222"/>
    </row>
    <row r="91" spans="1:15" ht="11.25" customHeight="1" x14ac:dyDescent="0.2">
      <c r="A91" s="214"/>
      <c r="B91" s="232"/>
      <c r="C91" s="232"/>
      <c r="D91" s="232"/>
      <c r="E91" s="232"/>
      <c r="F91" s="232"/>
      <c r="G91" s="232"/>
      <c r="H91" s="232"/>
      <c r="I91" s="233"/>
      <c r="J91" s="217"/>
    </row>
    <row r="92" spans="1:15" s="234" customFormat="1" ht="4.5" customHeight="1" x14ac:dyDescent="0.2">
      <c r="A92" s="214"/>
      <c r="B92" s="215"/>
      <c r="C92" s="215"/>
      <c r="D92" s="215"/>
      <c r="E92" s="215"/>
      <c r="F92" s="215"/>
      <c r="G92" s="215"/>
      <c r="H92" s="215"/>
      <c r="I92" s="216"/>
      <c r="J92" s="217"/>
      <c r="M92" s="250"/>
      <c r="N92" s="250"/>
    </row>
    <row r="93" spans="1:15" ht="12" x14ac:dyDescent="0.2">
      <c r="A93" s="200"/>
      <c r="B93" s="201" t="s">
        <v>381</v>
      </c>
      <c r="C93" s="202"/>
      <c r="D93" s="202"/>
      <c r="E93" s="202"/>
      <c r="F93" s="202"/>
      <c r="G93" s="202"/>
      <c r="H93" s="202"/>
      <c r="I93" s="204"/>
      <c r="J93" s="205"/>
    </row>
    <row r="94" spans="1:15" ht="4.5" customHeight="1" x14ac:dyDescent="0.2">
      <c r="A94" s="206"/>
      <c r="B94" s="190"/>
      <c r="C94" s="190"/>
      <c r="D94" s="190"/>
      <c r="E94" s="190"/>
      <c r="F94" s="190"/>
      <c r="G94" s="190"/>
      <c r="H94" s="190"/>
      <c r="I94" s="207"/>
      <c r="J94" s="208"/>
    </row>
    <row r="95" spans="1:15" x14ac:dyDescent="0.2">
      <c r="A95" s="206"/>
      <c r="B95" s="190" t="s">
        <v>383</v>
      </c>
      <c r="C95" s="190"/>
      <c r="D95" s="190"/>
      <c r="E95" s="190"/>
      <c r="F95" s="190"/>
      <c r="G95" s="190"/>
      <c r="H95" s="190"/>
      <c r="I95" s="551"/>
      <c r="J95" s="208"/>
    </row>
    <row r="96" spans="1:15" ht="4.5" customHeight="1" x14ac:dyDescent="0.2">
      <c r="A96" s="206"/>
      <c r="B96" s="190"/>
      <c r="C96" s="190"/>
      <c r="D96" s="190"/>
      <c r="E96" s="190"/>
      <c r="F96" s="190"/>
      <c r="G96" s="190"/>
      <c r="H96" s="190"/>
      <c r="I96" s="207"/>
      <c r="J96" s="208"/>
    </row>
    <row r="97" spans="1:14" ht="11.25" customHeight="1" x14ac:dyDescent="0.25">
      <c r="A97" s="206"/>
      <c r="B97" s="190" t="s">
        <v>384</v>
      </c>
      <c r="C97" s="769" t="s">
        <v>181</v>
      </c>
      <c r="D97" s="770"/>
      <c r="E97" s="190"/>
      <c r="F97" s="554"/>
      <c r="G97" s="190"/>
      <c r="H97" s="190" t="s">
        <v>38</v>
      </c>
      <c r="I97" s="551"/>
      <c r="J97" s="208"/>
    </row>
    <row r="98" spans="1:14" ht="4.5" customHeight="1" x14ac:dyDescent="0.2">
      <c r="A98" s="206"/>
      <c r="B98" s="190"/>
      <c r="C98" s="190"/>
      <c r="D98" s="190"/>
      <c r="E98" s="190"/>
      <c r="F98" s="190"/>
      <c r="G98" s="190"/>
      <c r="H98" s="190"/>
      <c r="I98" s="207"/>
      <c r="J98" s="208"/>
    </row>
    <row r="99" spans="1:14" x14ac:dyDescent="0.2">
      <c r="A99" s="206"/>
      <c r="B99" s="190" t="s">
        <v>31</v>
      </c>
      <c r="C99" s="190"/>
      <c r="D99" s="190"/>
      <c r="E99" s="246">
        <f>IF(F99&gt;1,I99-F99+1,0)</f>
        <v>0</v>
      </c>
      <c r="F99" s="551"/>
      <c r="G99" s="190"/>
      <c r="H99" s="190" t="s">
        <v>32</v>
      </c>
      <c r="I99" s="551"/>
      <c r="J99" s="208"/>
    </row>
    <row r="100" spans="1:14" ht="4.5" customHeight="1" x14ac:dyDescent="0.2">
      <c r="A100" s="206"/>
      <c r="B100" s="190"/>
      <c r="C100" s="190"/>
      <c r="D100" s="190"/>
      <c r="E100" s="190"/>
      <c r="F100" s="190"/>
      <c r="G100" s="190"/>
      <c r="H100" s="190"/>
      <c r="I100" s="207"/>
      <c r="J100" s="208"/>
    </row>
    <row r="101" spans="1:14" x14ac:dyDescent="0.2">
      <c r="A101" s="206"/>
      <c r="B101" s="190" t="s">
        <v>385</v>
      </c>
      <c r="C101" s="190"/>
      <c r="D101" s="190"/>
      <c r="E101" s="190"/>
      <c r="F101" s="190"/>
      <c r="G101" s="190"/>
      <c r="H101" s="190" t="s">
        <v>386</v>
      </c>
      <c r="I101" s="552"/>
      <c r="J101" s="208"/>
    </row>
    <row r="102" spans="1:14" ht="4.5" customHeight="1" x14ac:dyDescent="0.2">
      <c r="A102" s="206"/>
      <c r="B102" s="190"/>
      <c r="C102" s="190"/>
      <c r="D102" s="190"/>
      <c r="E102" s="190"/>
      <c r="F102" s="190"/>
      <c r="G102" s="190"/>
      <c r="H102" s="190"/>
      <c r="I102" s="207"/>
      <c r="J102" s="208"/>
    </row>
    <row r="103" spans="1:14" x14ac:dyDescent="0.2">
      <c r="A103" s="206"/>
      <c r="B103" s="190" t="s">
        <v>390</v>
      </c>
      <c r="C103" s="190"/>
      <c r="D103" s="190"/>
      <c r="E103" s="190"/>
      <c r="F103" s="190"/>
      <c r="G103" s="190"/>
      <c r="H103" s="190" t="s">
        <v>389</v>
      </c>
      <c r="I103" s="555"/>
      <c r="J103" s="208"/>
    </row>
    <row r="104" spans="1:14" ht="4.5" customHeight="1" x14ac:dyDescent="0.2">
      <c r="A104" s="206"/>
      <c r="B104" s="190"/>
      <c r="C104" s="190"/>
      <c r="D104" s="190"/>
      <c r="E104" s="190"/>
      <c r="F104" s="190"/>
      <c r="G104" s="190"/>
      <c r="H104" s="190"/>
      <c r="I104" s="207"/>
      <c r="J104" s="208"/>
    </row>
    <row r="105" spans="1:14" x14ac:dyDescent="0.2">
      <c r="A105" s="206"/>
      <c r="B105" s="190" t="s">
        <v>387</v>
      </c>
      <c r="C105" s="190"/>
      <c r="D105" s="190"/>
      <c r="E105" s="246">
        <f>E99/365*12</f>
        <v>0</v>
      </c>
      <c r="F105" s="190"/>
      <c r="G105" s="190"/>
      <c r="H105" s="190" t="s">
        <v>388</v>
      </c>
      <c r="I105" s="479">
        <f>ROUNDUP(I101*E105,0)</f>
        <v>0</v>
      </c>
      <c r="J105" s="208"/>
    </row>
    <row r="106" spans="1:14" ht="4.5" customHeight="1" x14ac:dyDescent="0.2">
      <c r="A106" s="206"/>
      <c r="B106" s="190"/>
      <c r="C106" s="190"/>
      <c r="D106" s="190"/>
      <c r="E106" s="190"/>
      <c r="F106" s="190"/>
      <c r="G106" s="190"/>
      <c r="H106" s="190"/>
      <c r="I106" s="207"/>
      <c r="J106" s="208"/>
    </row>
    <row r="107" spans="1:14" x14ac:dyDescent="0.2">
      <c r="A107" s="206"/>
      <c r="B107" s="190"/>
      <c r="C107" s="190"/>
      <c r="D107" s="190"/>
      <c r="E107" s="190"/>
      <c r="F107" s="190"/>
      <c r="G107" s="190"/>
      <c r="H107" s="190"/>
      <c r="I107" s="220"/>
      <c r="J107" s="208"/>
    </row>
    <row r="108" spans="1:14" ht="14.25" x14ac:dyDescent="0.2">
      <c r="A108" s="200"/>
      <c r="B108" s="201" t="s">
        <v>402</v>
      </c>
      <c r="C108" s="201"/>
      <c r="D108" s="201"/>
      <c r="E108" s="201"/>
      <c r="F108" s="201"/>
      <c r="G108" s="201"/>
      <c r="H108" s="201"/>
      <c r="I108" s="487">
        <f>I103*I105</f>
        <v>0</v>
      </c>
      <c r="J108" s="205"/>
      <c r="M108" s="249">
        <f>IF(I65+I89&gt;0,0,I103*I105)</f>
        <v>0</v>
      </c>
    </row>
    <row r="109" spans="1:14" ht="4.5" customHeight="1" x14ac:dyDescent="0.2">
      <c r="A109" s="206"/>
      <c r="B109" s="190"/>
      <c r="C109" s="190"/>
      <c r="D109" s="190"/>
      <c r="E109" s="190"/>
      <c r="F109" s="190"/>
      <c r="G109" s="190"/>
      <c r="H109" s="190"/>
      <c r="I109" s="207"/>
      <c r="J109" s="208"/>
    </row>
    <row r="110" spans="1:14" ht="11.25" customHeight="1" x14ac:dyDescent="0.2">
      <c r="A110" s="206"/>
      <c r="B110" s="228" t="s">
        <v>414</v>
      </c>
      <c r="C110" s="561"/>
      <c r="D110" s="190"/>
      <c r="E110" s="226" t="s">
        <v>399</v>
      </c>
      <c r="F110" s="560"/>
      <c r="G110" s="190"/>
      <c r="H110" s="190"/>
      <c r="I110" s="490">
        <f>C110*F110</f>
        <v>0</v>
      </c>
      <c r="J110" s="208"/>
    </row>
    <row r="111" spans="1:14" ht="11.25" customHeight="1" x14ac:dyDescent="0.2">
      <c r="A111" s="206"/>
      <c r="B111" s="231" t="s">
        <v>404</v>
      </c>
      <c r="C111" s="227"/>
      <c r="D111" s="190"/>
      <c r="E111" s="226"/>
      <c r="F111" s="229"/>
      <c r="G111" s="190"/>
      <c r="H111" s="190"/>
      <c r="I111" s="230"/>
      <c r="J111" s="208"/>
      <c r="N111" s="250"/>
    </row>
    <row r="112" spans="1:14" s="543" customFormat="1" ht="12" thickBot="1" x14ac:dyDescent="0.25">
      <c r="A112" s="538"/>
      <c r="B112" s="539"/>
      <c r="C112" s="540"/>
      <c r="D112" s="540"/>
      <c r="E112" s="540"/>
      <c r="F112" s="540"/>
      <c r="G112" s="540"/>
      <c r="H112" s="540"/>
      <c r="I112" s="541"/>
      <c r="J112" s="542"/>
    </row>
    <row r="113" spans="1:19" s="543" customFormat="1" hidden="1" x14ac:dyDescent="0.2">
      <c r="A113" s="544"/>
      <c r="B113" s="246"/>
      <c r="C113" s="246"/>
      <c r="D113" s="246"/>
      <c r="E113" s="372" t="s">
        <v>412</v>
      </c>
      <c r="F113" s="246" t="s">
        <v>413</v>
      </c>
      <c r="G113" s="246"/>
      <c r="H113" s="246"/>
      <c r="I113" s="370"/>
      <c r="J113" s="545"/>
      <c r="K113" s="249"/>
      <c r="L113" s="249"/>
      <c r="M113" s="249"/>
      <c r="N113" s="249"/>
      <c r="O113" s="249"/>
      <c r="P113" s="249"/>
      <c r="Q113" s="249"/>
      <c r="R113" s="249"/>
      <c r="S113" s="249"/>
    </row>
    <row r="114" spans="1:19" s="543" customFormat="1" hidden="1" x14ac:dyDescent="0.2">
      <c r="A114" s="544"/>
      <c r="B114" s="246"/>
      <c r="C114" s="246"/>
      <c r="D114" s="246"/>
      <c r="E114" s="492">
        <f>I101*12</f>
        <v>0</v>
      </c>
      <c r="F114" s="493">
        <f>I75*12</f>
        <v>0</v>
      </c>
      <c r="G114" s="246"/>
      <c r="H114" s="246"/>
      <c r="I114" s="370"/>
      <c r="J114" s="545"/>
      <c r="K114" s="249"/>
      <c r="L114" s="249"/>
      <c r="M114" s="249"/>
      <c r="N114" s="249"/>
      <c r="O114" s="249"/>
      <c r="P114" s="249"/>
      <c r="Q114" s="249"/>
      <c r="R114" s="249"/>
      <c r="S114" s="249"/>
    </row>
    <row r="115" spans="1:19" s="543" customFormat="1" hidden="1" x14ac:dyDescent="0.2">
      <c r="A115" s="544"/>
      <c r="B115" s="246"/>
      <c r="C115" s="246"/>
      <c r="D115" s="246"/>
      <c r="E115" s="492">
        <f>365.25/7</f>
        <v>52.178571428571431</v>
      </c>
      <c r="F115" s="492">
        <f>365.25/7</f>
        <v>52.178571428571431</v>
      </c>
      <c r="G115" s="246"/>
      <c r="H115" s="246"/>
      <c r="I115" s="370"/>
      <c r="J115" s="545"/>
      <c r="K115" s="249"/>
      <c r="L115" s="249"/>
      <c r="M115" s="249"/>
      <c r="N115" s="249"/>
      <c r="O115" s="249"/>
      <c r="P115" s="249"/>
      <c r="Q115" s="249"/>
      <c r="R115" s="249"/>
      <c r="S115" s="249"/>
    </row>
    <row r="116" spans="1:19" s="543" customFormat="1" hidden="1" x14ac:dyDescent="0.2">
      <c r="A116" s="544"/>
      <c r="B116" s="246"/>
      <c r="C116" s="246"/>
      <c r="D116" s="246"/>
      <c r="E116" s="492">
        <f>E114/E115</f>
        <v>0</v>
      </c>
      <c r="F116" s="492">
        <f>F114/F115</f>
        <v>0</v>
      </c>
      <c r="G116" s="246"/>
      <c r="H116" s="246"/>
      <c r="I116" s="370"/>
      <c r="J116" s="545"/>
      <c r="K116" s="249"/>
      <c r="L116" s="249"/>
      <c r="M116" s="249"/>
      <c r="N116" s="249"/>
      <c r="O116" s="249"/>
      <c r="P116" s="249"/>
      <c r="Q116" s="249"/>
      <c r="R116" s="249"/>
      <c r="S116" s="249"/>
    </row>
    <row r="117" spans="1:19" s="543" customFormat="1" x14ac:dyDescent="0.2">
      <c r="A117" s="544"/>
      <c r="B117" s="246"/>
      <c r="C117" s="246"/>
      <c r="D117" s="246"/>
      <c r="E117" s="494">
        <f>E116/40</f>
        <v>0</v>
      </c>
      <c r="F117" s="494">
        <f>F116/40</f>
        <v>0</v>
      </c>
      <c r="G117" s="246"/>
      <c r="H117" s="246"/>
      <c r="I117" s="370"/>
      <c r="J117" s="545"/>
      <c r="K117" s="249"/>
      <c r="L117" s="249"/>
      <c r="M117" s="249"/>
      <c r="N117" s="249"/>
      <c r="O117" s="249"/>
      <c r="P117" s="249"/>
      <c r="Q117" s="249"/>
      <c r="R117" s="249"/>
      <c r="S117" s="249"/>
    </row>
    <row r="118" spans="1:19" ht="14.25" x14ac:dyDescent="0.2">
      <c r="A118" s="206"/>
      <c r="B118" s="240" t="s">
        <v>403</v>
      </c>
      <c r="C118" s="190"/>
      <c r="D118" s="190"/>
      <c r="E118" s="372"/>
      <c r="F118" s="190"/>
      <c r="G118" s="190"/>
      <c r="H118" s="190"/>
      <c r="I118" s="190"/>
      <c r="J118" s="208"/>
    </row>
    <row r="119" spans="1:19" ht="15" thickBot="1" x14ac:dyDescent="0.25">
      <c r="A119" s="221"/>
      <c r="B119" s="241" t="s">
        <v>418</v>
      </c>
      <c r="C119" s="443"/>
      <c r="D119" s="443"/>
      <c r="E119" s="443"/>
      <c r="F119" s="443"/>
      <c r="G119" s="443"/>
      <c r="H119" s="443"/>
      <c r="I119" s="495"/>
      <c r="J119" s="222"/>
    </row>
    <row r="120" spans="1:19" x14ac:dyDescent="0.2">
      <c r="E120" s="189"/>
    </row>
    <row r="121" spans="1:19" x14ac:dyDescent="0.2">
      <c r="E121" s="189"/>
    </row>
    <row r="122" spans="1:19" x14ac:dyDescent="0.2">
      <c r="E122" s="189"/>
    </row>
  </sheetData>
  <sheetProtection algorithmName="SHA-512" hashValue="Nn0mBoJJnuyih7EdJFbRu76fZuASrxmWKaVtM/Fd40BMZ5JegmKt45D92sTV/CrgYlg/gic1cLKk6fnvMrHNxQ==" saltValue="gf/R7cJlYuPCacquKnFszA==" spinCount="100000" sheet="1" selectLockedCells="1"/>
  <mergeCells count="17">
    <mergeCell ref="O56:R56"/>
    <mergeCell ref="E63:F63"/>
    <mergeCell ref="C71:D71"/>
    <mergeCell ref="E87:F87"/>
    <mergeCell ref="C97:D97"/>
    <mergeCell ref="C18:D18"/>
    <mergeCell ref="B24:F24"/>
    <mergeCell ref="O55:R55"/>
    <mergeCell ref="H2:I2"/>
    <mergeCell ref="E6:I6"/>
    <mergeCell ref="E8:I8"/>
    <mergeCell ref="E10:I10"/>
    <mergeCell ref="B45:G46"/>
    <mergeCell ref="O46:R46"/>
    <mergeCell ref="O49:R49"/>
    <mergeCell ref="O51:R51"/>
    <mergeCell ref="O53:R53"/>
  </mergeCells>
  <dataValidations count="2">
    <dataValidation type="list" allowBlank="1" showInputMessage="1" showErrorMessage="1" sqref="C18 C97 C71">
      <formula1>$L$73:$L$75</formula1>
    </dataValidation>
    <dataValidation type="list" allowBlank="1" showInputMessage="1" showErrorMessage="1" sqref="H61 H85">
      <formula1>$M$61:$M$63</formula1>
    </dataValidation>
  </dataValidations>
  <pageMargins left="0.78740157480314965" right="0.62992125984251968" top="0.39370078740157483" bottom="0.39370078740157483" header="0.31496062992125984" footer="0.11811023622047244"/>
  <pageSetup paperSize="9" scale="69" orientation="portrait" horizontalDpi="0" verticalDpi="0" r:id="rId1"/>
  <headerFooter>
    <oddFooter>&amp;L&amp;8Antrag auf Förderung 
Landkreis Altenburger Land&amp;C&amp;8&amp;A&amp;R&amp;8Datum der Antragstellung &amp;D</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4">
    <pageSetUpPr autoPageBreaks="0" fitToPage="1"/>
  </sheetPr>
  <dimension ref="A1:Z122"/>
  <sheetViews>
    <sheetView showGridLines="0" showRowColHeaders="0" zoomScaleNormal="100" workbookViewId="0">
      <selection activeCell="E6" sqref="E6:I6"/>
    </sheetView>
  </sheetViews>
  <sheetFormatPr baseColWidth="10" defaultColWidth="11.42578125" defaultRowHeight="11.25" x14ac:dyDescent="0.2"/>
  <cols>
    <col min="1" max="1" width="1.28515625" style="189" customWidth="1"/>
    <col min="2" max="2" width="27.28515625" style="189" customWidth="1"/>
    <col min="3" max="3" width="11.42578125" style="189" customWidth="1"/>
    <col min="4" max="4" width="2.140625" style="189" customWidth="1"/>
    <col min="5" max="5" width="12.7109375" style="193" customWidth="1"/>
    <col min="6" max="6" width="11.42578125" style="189" customWidth="1"/>
    <col min="7" max="7" width="2.140625" style="189" customWidth="1"/>
    <col min="8" max="8" width="16.85546875" style="189" customWidth="1"/>
    <col min="9" max="9" width="12.42578125" style="225" customWidth="1"/>
    <col min="10" max="10" width="1.28515625" style="189" customWidth="1"/>
    <col min="11" max="11" width="11.28515625" style="189" hidden="1" customWidth="1"/>
    <col min="12" max="12" width="14.28515625" style="189" hidden="1" customWidth="1"/>
    <col min="13" max="13" width="12" style="249" customWidth="1"/>
    <col min="14" max="14" width="11.42578125" style="249"/>
    <col min="15" max="21" width="11.42578125" style="189"/>
    <col min="22" max="22" width="11.42578125" style="189" customWidth="1"/>
    <col min="23" max="16384" width="11.42578125" style="189"/>
  </cols>
  <sheetData>
    <row r="1" spans="1:14" s="191" customFormat="1" ht="18" customHeight="1" x14ac:dyDescent="0.2">
      <c r="B1" s="191" t="s">
        <v>58</v>
      </c>
      <c r="E1" s="562"/>
      <c r="I1" s="192" t="str">
        <f ca="1">MID(CELL("Dateiname",$A$1),FIND("]",CELL("Dateiname",$A$1))+1,31)</f>
        <v>A1-P13</v>
      </c>
      <c r="M1" s="369"/>
      <c r="N1" s="369"/>
    </row>
    <row r="2" spans="1:14" ht="15.75" thickBot="1" x14ac:dyDescent="0.3">
      <c r="F2" s="194"/>
      <c r="G2" s="195" t="s">
        <v>85</v>
      </c>
      <c r="H2" s="772" t="str">
        <f>IF('Seite 1'!G17="","",'Seite 1'!G17)</f>
        <v/>
      </c>
      <c r="I2" s="773"/>
    </row>
    <row r="3" spans="1:14" ht="4.5" customHeight="1" x14ac:dyDescent="0.2">
      <c r="A3" s="196"/>
      <c r="B3" s="197"/>
      <c r="C3" s="197"/>
      <c r="D3" s="197"/>
      <c r="E3" s="197"/>
      <c r="F3" s="197"/>
      <c r="G3" s="197"/>
      <c r="H3" s="197"/>
      <c r="I3" s="198"/>
      <c r="J3" s="199"/>
    </row>
    <row r="4" spans="1:14" ht="12" x14ac:dyDescent="0.2">
      <c r="A4" s="200"/>
      <c r="B4" s="201" t="s">
        <v>22</v>
      </c>
      <c r="C4" s="202"/>
      <c r="D4" s="203"/>
      <c r="E4" s="202"/>
      <c r="F4" s="202"/>
      <c r="G4" s="202"/>
      <c r="H4" s="202"/>
      <c r="I4" s="204"/>
      <c r="J4" s="205"/>
    </row>
    <row r="5" spans="1:14" ht="4.5" customHeight="1" x14ac:dyDescent="0.2">
      <c r="A5" s="206"/>
      <c r="B5" s="190"/>
      <c r="C5" s="190"/>
      <c r="D5" s="190"/>
      <c r="E5" s="190"/>
      <c r="F5" s="190"/>
      <c r="G5" s="190"/>
      <c r="H5" s="190"/>
      <c r="I5" s="207"/>
      <c r="J5" s="208"/>
    </row>
    <row r="6" spans="1:14" ht="11.25" customHeight="1" x14ac:dyDescent="0.25">
      <c r="A6" s="206"/>
      <c r="B6" s="190" t="s">
        <v>23</v>
      </c>
      <c r="C6" s="190"/>
      <c r="D6" s="190"/>
      <c r="E6" s="776"/>
      <c r="F6" s="777"/>
      <c r="G6" s="777"/>
      <c r="H6" s="777"/>
      <c r="I6" s="770"/>
      <c r="J6" s="208"/>
    </row>
    <row r="7" spans="1:14" ht="4.5" customHeight="1" x14ac:dyDescent="0.2">
      <c r="A7" s="206"/>
      <c r="B7" s="190"/>
      <c r="C7" s="190"/>
      <c r="D7" s="190"/>
      <c r="E7" s="190"/>
      <c r="F7" s="190"/>
      <c r="G7" s="190"/>
      <c r="H7" s="190"/>
      <c r="I7" s="207"/>
      <c r="J7" s="208"/>
    </row>
    <row r="8" spans="1:14" ht="11.25" customHeight="1" x14ac:dyDescent="0.25">
      <c r="A8" s="206"/>
      <c r="B8" s="190" t="s">
        <v>24</v>
      </c>
      <c r="C8" s="190"/>
      <c r="D8" s="190"/>
      <c r="E8" s="776"/>
      <c r="F8" s="777"/>
      <c r="G8" s="777"/>
      <c r="H8" s="777"/>
      <c r="I8" s="770"/>
      <c r="J8" s="208"/>
    </row>
    <row r="9" spans="1:14" ht="4.5" customHeight="1" x14ac:dyDescent="0.2">
      <c r="A9" s="206"/>
      <c r="B9" s="190"/>
      <c r="C9" s="190"/>
      <c r="D9" s="190"/>
      <c r="E9" s="190"/>
      <c r="F9" s="190"/>
      <c r="G9" s="190"/>
      <c r="H9" s="190"/>
      <c r="I9" s="207"/>
      <c r="J9" s="208"/>
    </row>
    <row r="10" spans="1:14" ht="11.25" customHeight="1" x14ac:dyDescent="0.25">
      <c r="A10" s="206"/>
      <c r="B10" s="190" t="s">
        <v>25</v>
      </c>
      <c r="C10" s="190"/>
      <c r="D10" s="190"/>
      <c r="E10" s="776"/>
      <c r="F10" s="777"/>
      <c r="G10" s="777"/>
      <c r="H10" s="777"/>
      <c r="I10" s="770"/>
      <c r="J10" s="208"/>
    </row>
    <row r="11" spans="1:14" ht="4.5" customHeight="1" x14ac:dyDescent="0.2">
      <c r="A11" s="206"/>
      <c r="B11" s="190"/>
      <c r="C11" s="190"/>
      <c r="D11" s="190"/>
      <c r="E11" s="190"/>
      <c r="F11" s="190"/>
      <c r="G11" s="190"/>
      <c r="H11" s="190"/>
      <c r="I11" s="207"/>
      <c r="J11" s="208"/>
    </row>
    <row r="12" spans="1:14" x14ac:dyDescent="0.2">
      <c r="A12" s="206"/>
      <c r="B12" s="190" t="s">
        <v>26</v>
      </c>
      <c r="C12" s="190"/>
      <c r="D12" s="190"/>
      <c r="E12" s="190"/>
      <c r="F12" s="190"/>
      <c r="G12" s="190"/>
      <c r="H12" s="190"/>
      <c r="I12" s="551"/>
      <c r="J12" s="208"/>
    </row>
    <row r="13" spans="1:14" ht="4.5" customHeight="1" thickBot="1" x14ac:dyDescent="0.25">
      <c r="A13" s="206"/>
      <c r="B13" s="190"/>
      <c r="C13" s="190"/>
      <c r="D13" s="190"/>
      <c r="E13" s="190"/>
      <c r="F13" s="190"/>
      <c r="G13" s="190"/>
      <c r="H13" s="190"/>
      <c r="I13" s="457"/>
      <c r="J13" s="208"/>
    </row>
    <row r="14" spans="1:14" ht="12" customHeight="1" x14ac:dyDescent="0.2">
      <c r="A14" s="196"/>
      <c r="B14" s="458" t="s">
        <v>382</v>
      </c>
      <c r="C14" s="197"/>
      <c r="D14" s="197"/>
      <c r="E14" s="197"/>
      <c r="F14" s="197"/>
      <c r="G14" s="197"/>
      <c r="H14" s="197"/>
      <c r="I14" s="198"/>
      <c r="J14" s="199"/>
    </row>
    <row r="15" spans="1:14" ht="4.5" customHeight="1" x14ac:dyDescent="0.2">
      <c r="A15" s="206"/>
      <c r="B15" s="190"/>
      <c r="C15" s="190"/>
      <c r="D15" s="190"/>
      <c r="E15" s="190"/>
      <c r="F15" s="190"/>
      <c r="G15" s="190"/>
      <c r="H15" s="190"/>
      <c r="I15" s="207"/>
      <c r="J15" s="208"/>
    </row>
    <row r="16" spans="1:14" x14ac:dyDescent="0.2">
      <c r="A16" s="206"/>
      <c r="B16" s="190" t="s">
        <v>27</v>
      </c>
      <c r="C16" s="190"/>
      <c r="D16" s="190"/>
      <c r="E16" s="190"/>
      <c r="F16" s="190"/>
      <c r="G16" s="190"/>
      <c r="H16" s="190"/>
      <c r="I16" s="551"/>
      <c r="J16" s="208"/>
    </row>
    <row r="17" spans="1:22" ht="4.5" customHeight="1" x14ac:dyDescent="0.2">
      <c r="A17" s="206"/>
      <c r="B17" s="190"/>
      <c r="C17" s="190"/>
      <c r="D17" s="190"/>
      <c r="E17" s="190"/>
      <c r="F17" s="190"/>
      <c r="G17" s="190"/>
      <c r="H17" s="190"/>
      <c r="I17" s="207"/>
      <c r="J17" s="208"/>
    </row>
    <row r="18" spans="1:22" ht="11.25" customHeight="1" x14ac:dyDescent="0.25">
      <c r="A18" s="206"/>
      <c r="B18" s="190" t="s">
        <v>28</v>
      </c>
      <c r="C18" s="769" t="s">
        <v>181</v>
      </c>
      <c r="D18" s="770"/>
      <c r="E18" s="218" t="s">
        <v>408</v>
      </c>
      <c r="F18" s="554"/>
      <c r="G18" s="190"/>
      <c r="H18" s="190" t="s">
        <v>38</v>
      </c>
      <c r="I18" s="551"/>
      <c r="J18" s="208"/>
    </row>
    <row r="19" spans="1:22" ht="4.5" customHeight="1" x14ac:dyDescent="0.2">
      <c r="A19" s="206"/>
      <c r="B19" s="190"/>
      <c r="C19" s="190"/>
      <c r="D19" s="190"/>
      <c r="E19" s="190"/>
      <c r="F19" s="190"/>
      <c r="G19" s="190"/>
      <c r="H19" s="190"/>
      <c r="I19" s="207"/>
      <c r="J19" s="208"/>
    </row>
    <row r="20" spans="1:22" x14ac:dyDescent="0.2">
      <c r="A20" s="206"/>
      <c r="B20" s="190" t="s">
        <v>31</v>
      </c>
      <c r="C20" s="190"/>
      <c r="D20" s="190"/>
      <c r="E20" s="190"/>
      <c r="F20" s="553"/>
      <c r="G20" s="190"/>
      <c r="H20" s="190" t="s">
        <v>32</v>
      </c>
      <c r="I20" s="551"/>
      <c r="J20" s="208"/>
    </row>
    <row r="21" spans="1:22" ht="4.5" customHeight="1" x14ac:dyDescent="0.2">
      <c r="A21" s="206"/>
      <c r="B21" s="190"/>
      <c r="C21" s="190"/>
      <c r="D21" s="190"/>
      <c r="E21" s="190"/>
      <c r="F21" s="190"/>
      <c r="G21" s="190"/>
      <c r="H21" s="190"/>
      <c r="I21" s="207"/>
      <c r="J21" s="208"/>
    </row>
    <row r="22" spans="1:22" ht="12.75" x14ac:dyDescent="0.2">
      <c r="A22" s="206"/>
      <c r="B22" s="190" t="s">
        <v>442</v>
      </c>
      <c r="C22" s="190"/>
      <c r="D22" s="190"/>
      <c r="E22" s="190"/>
      <c r="F22" s="190"/>
      <c r="G22" s="190"/>
      <c r="H22" s="190" t="s">
        <v>33</v>
      </c>
      <c r="I22" s="552">
        <v>39</v>
      </c>
      <c r="J22" s="208"/>
      <c r="O22" s="191" t="s">
        <v>529</v>
      </c>
    </row>
    <row r="23" spans="1:22" ht="4.5" customHeight="1" x14ac:dyDescent="0.2">
      <c r="A23" s="206"/>
      <c r="B23" s="190"/>
      <c r="C23" s="190"/>
      <c r="D23" s="190"/>
      <c r="E23" s="190"/>
      <c r="F23" s="190"/>
      <c r="G23" s="190"/>
      <c r="H23" s="190"/>
      <c r="I23" s="207"/>
      <c r="J23" s="208"/>
    </row>
    <row r="24" spans="1:22" ht="35.25" customHeight="1" x14ac:dyDescent="0.25">
      <c r="A24" s="206"/>
      <c r="B24" s="778" t="s">
        <v>530</v>
      </c>
      <c r="C24" s="779"/>
      <c r="D24" s="779"/>
      <c r="E24" s="779"/>
      <c r="F24" s="779"/>
      <c r="G24" s="190"/>
      <c r="H24" s="218" t="s">
        <v>388</v>
      </c>
      <c r="I24" s="479" t="str">
        <f>IF(U41&gt;0,U64,"")</f>
        <v/>
      </c>
      <c r="J24" s="208"/>
      <c r="O24" s="414"/>
      <c r="P24" s="426" t="s">
        <v>510</v>
      </c>
      <c r="Q24" s="426"/>
      <c r="R24" s="426"/>
      <c r="S24" s="426"/>
      <c r="T24" s="426"/>
      <c r="U24" s="426">
        <v>2088</v>
      </c>
      <c r="V24" s="426" t="s">
        <v>511</v>
      </c>
    </row>
    <row r="25" spans="1:22" ht="4.5" customHeight="1" x14ac:dyDescent="0.2">
      <c r="A25" s="206"/>
      <c r="B25" s="190"/>
      <c r="C25" s="190"/>
      <c r="D25" s="190"/>
      <c r="E25" s="190"/>
      <c r="F25" s="190"/>
      <c r="G25" s="190"/>
      <c r="H25" s="190"/>
      <c r="I25" s="207"/>
      <c r="J25" s="208"/>
    </row>
    <row r="26" spans="1:22" ht="12.75" x14ac:dyDescent="0.2">
      <c r="A26" s="206"/>
      <c r="B26" s="190" t="s">
        <v>29</v>
      </c>
      <c r="C26" s="190"/>
      <c r="D26" s="190"/>
      <c r="E26" s="190"/>
      <c r="F26" s="190"/>
      <c r="G26" s="190"/>
      <c r="H26" s="190" t="s">
        <v>33</v>
      </c>
      <c r="I26" s="552"/>
      <c r="J26" s="208"/>
      <c r="O26" s="429" t="s">
        <v>512</v>
      </c>
    </row>
    <row r="27" spans="1:22" ht="4.5" customHeight="1" x14ac:dyDescent="0.2">
      <c r="A27" s="206"/>
      <c r="B27" s="190"/>
      <c r="C27" s="190"/>
      <c r="D27" s="190"/>
      <c r="E27" s="190"/>
      <c r="F27" s="190"/>
      <c r="G27" s="190"/>
      <c r="H27" s="190"/>
      <c r="I27" s="207"/>
      <c r="J27" s="208"/>
    </row>
    <row r="28" spans="1:22" ht="12.75" x14ac:dyDescent="0.2">
      <c r="A28" s="206"/>
      <c r="B28" s="190" t="s">
        <v>30</v>
      </c>
      <c r="C28" s="190"/>
      <c r="D28" s="190"/>
      <c r="E28" s="190"/>
      <c r="F28" s="190"/>
      <c r="G28" s="190"/>
      <c r="H28" s="190" t="s">
        <v>33</v>
      </c>
      <c r="I28" s="552"/>
      <c r="J28" s="208"/>
      <c r="O28" s="399" t="s">
        <v>513</v>
      </c>
    </row>
    <row r="29" spans="1:22" ht="4.5" customHeight="1" x14ac:dyDescent="0.2">
      <c r="A29" s="206"/>
      <c r="B29" s="190"/>
      <c r="C29" s="190"/>
      <c r="D29" s="190"/>
      <c r="E29" s="190"/>
      <c r="F29" s="190"/>
      <c r="G29" s="190"/>
      <c r="H29" s="190"/>
      <c r="I29" s="207"/>
      <c r="J29" s="208"/>
    </row>
    <row r="30" spans="1:22" ht="11.25" customHeight="1" x14ac:dyDescent="0.2">
      <c r="A30" s="206"/>
      <c r="B30" s="190" t="s">
        <v>56</v>
      </c>
      <c r="C30" s="190"/>
      <c r="D30" s="190"/>
      <c r="E30" s="190"/>
      <c r="F30" s="190"/>
      <c r="G30" s="190"/>
      <c r="H30" s="190"/>
      <c r="I30" s="559">
        <v>0</v>
      </c>
      <c r="J30" s="208"/>
      <c r="O30" s="563"/>
      <c r="P30" s="409" t="s">
        <v>514</v>
      </c>
      <c r="Q30" s="409"/>
      <c r="R30" s="424"/>
      <c r="S30" s="412">
        <f>O30*8</f>
        <v>0</v>
      </c>
      <c r="T30" s="424" t="s">
        <v>511</v>
      </c>
    </row>
    <row r="31" spans="1:22" ht="4.5" customHeight="1" x14ac:dyDescent="0.2">
      <c r="A31" s="206"/>
      <c r="B31" s="190"/>
      <c r="C31" s="190"/>
      <c r="D31" s="190"/>
      <c r="E31" s="190"/>
      <c r="F31" s="190"/>
      <c r="G31" s="190"/>
      <c r="H31" s="190"/>
      <c r="I31" s="207"/>
      <c r="J31" s="208"/>
    </row>
    <row r="32" spans="1:22" ht="11.25" customHeight="1" x14ac:dyDescent="0.2">
      <c r="A32" s="206"/>
      <c r="B32" s="212" t="s">
        <v>57</v>
      </c>
      <c r="C32" s="190"/>
      <c r="D32" s="190"/>
      <c r="E32" s="190"/>
      <c r="F32" s="190"/>
      <c r="G32" s="190"/>
      <c r="H32" s="190"/>
      <c r="I32" s="559">
        <v>0</v>
      </c>
      <c r="J32" s="208"/>
      <c r="O32" s="563"/>
      <c r="P32" s="409" t="s">
        <v>515</v>
      </c>
      <c r="Q32" s="409"/>
      <c r="R32" s="424"/>
      <c r="S32" s="412">
        <f>O32*8</f>
        <v>0</v>
      </c>
      <c r="T32" s="424" t="s">
        <v>511</v>
      </c>
    </row>
    <row r="33" spans="1:26" ht="4.5" customHeight="1" x14ac:dyDescent="0.2">
      <c r="A33" s="206"/>
      <c r="B33" s="212"/>
      <c r="C33" s="190"/>
      <c r="D33" s="190"/>
      <c r="E33" s="190"/>
      <c r="F33" s="190"/>
      <c r="G33" s="190"/>
      <c r="H33" s="190"/>
      <c r="I33" s="436"/>
      <c r="J33" s="208"/>
      <c r="O33" s="461"/>
      <c r="P33" s="437"/>
      <c r="Q33" s="437"/>
      <c r="R33" s="437"/>
      <c r="S33" s="437"/>
      <c r="T33" s="437"/>
    </row>
    <row r="34" spans="1:26" ht="12.75" x14ac:dyDescent="0.2">
      <c r="A34" s="206"/>
      <c r="B34" s="190"/>
      <c r="C34" s="190"/>
      <c r="D34" s="190"/>
      <c r="E34" s="190"/>
      <c r="F34" s="190"/>
      <c r="G34" s="190"/>
      <c r="H34" s="190"/>
      <c r="I34" s="190"/>
      <c r="J34" s="208"/>
      <c r="O34" s="563"/>
      <c r="P34" s="409" t="s">
        <v>516</v>
      </c>
      <c r="Q34" s="409"/>
      <c r="R34" s="424"/>
      <c r="S34" s="412">
        <f>O34*8</f>
        <v>0</v>
      </c>
      <c r="T34" s="424" t="s">
        <v>511</v>
      </c>
    </row>
    <row r="35" spans="1:26" ht="4.5" customHeight="1" x14ac:dyDescent="0.2">
      <c r="A35" s="214"/>
      <c r="B35" s="215"/>
      <c r="C35" s="215"/>
      <c r="D35" s="215"/>
      <c r="E35" s="215"/>
      <c r="F35" s="215"/>
      <c r="G35" s="215"/>
      <c r="H35" s="215"/>
      <c r="I35" s="216"/>
      <c r="J35" s="217"/>
    </row>
    <row r="36" spans="1:26" ht="12.75" x14ac:dyDescent="0.2">
      <c r="A36" s="200"/>
      <c r="B36" s="201" t="s">
        <v>34</v>
      </c>
      <c r="C36" s="202"/>
      <c r="D36" s="202"/>
      <c r="E36" s="211"/>
      <c r="F36" s="202"/>
      <c r="G36" s="202"/>
      <c r="H36" s="202"/>
      <c r="I36" s="204"/>
      <c r="J36" s="205"/>
      <c r="O36" s="563"/>
      <c r="P36" s="409" t="s">
        <v>517</v>
      </c>
      <c r="Q36" s="409"/>
      <c r="R36" s="424"/>
      <c r="S36" s="412">
        <f>O36*8</f>
        <v>0</v>
      </c>
      <c r="T36" s="424" t="s">
        <v>511</v>
      </c>
    </row>
    <row r="37" spans="1:26" ht="4.5" customHeight="1" x14ac:dyDescent="0.2">
      <c r="A37" s="206"/>
      <c r="B37" s="190"/>
      <c r="C37" s="190"/>
      <c r="D37" s="190"/>
      <c r="E37" s="190"/>
      <c r="F37" s="190"/>
      <c r="G37" s="190"/>
      <c r="H37" s="190"/>
      <c r="I37" s="207"/>
      <c r="J37" s="208"/>
    </row>
    <row r="38" spans="1:26" ht="12.75" x14ac:dyDescent="0.2">
      <c r="A38" s="206"/>
      <c r="B38" s="212" t="s">
        <v>39</v>
      </c>
      <c r="C38" s="554" t="s">
        <v>37</v>
      </c>
      <c r="D38" s="190"/>
      <c r="E38" s="218" t="s">
        <v>35</v>
      </c>
      <c r="F38" s="554"/>
      <c r="G38" s="190"/>
      <c r="H38" s="218" t="s">
        <v>36</v>
      </c>
      <c r="I38" s="554"/>
      <c r="J38" s="208"/>
      <c r="O38" s="563"/>
      <c r="P38" s="409" t="s">
        <v>518</v>
      </c>
      <c r="Q38" s="409"/>
      <c r="R38" s="424"/>
      <c r="S38" s="412">
        <f>O38*8</f>
        <v>0</v>
      </c>
      <c r="T38" s="424" t="s">
        <v>511</v>
      </c>
    </row>
    <row r="39" spans="1:26" x14ac:dyDescent="0.2">
      <c r="A39" s="206"/>
      <c r="B39" s="190"/>
      <c r="C39" s="190"/>
      <c r="D39" s="190"/>
      <c r="E39" s="213"/>
      <c r="F39" s="190"/>
      <c r="G39" s="190"/>
      <c r="H39" s="190"/>
      <c r="I39" s="207"/>
      <c r="J39" s="208"/>
    </row>
    <row r="40" spans="1:26" ht="4.5" customHeight="1" x14ac:dyDescent="0.2">
      <c r="A40" s="206"/>
      <c r="B40" s="190"/>
      <c r="C40" s="190"/>
      <c r="D40" s="190"/>
      <c r="E40" s="190"/>
      <c r="F40" s="190"/>
      <c r="G40" s="190"/>
      <c r="H40" s="190"/>
      <c r="I40" s="207"/>
      <c r="J40" s="208"/>
    </row>
    <row r="41" spans="1:26" ht="12.75" x14ac:dyDescent="0.2">
      <c r="A41" s="200"/>
      <c r="B41" s="201" t="s">
        <v>40</v>
      </c>
      <c r="C41" s="202"/>
      <c r="D41" s="202"/>
      <c r="E41" s="211"/>
      <c r="F41" s="202"/>
      <c r="G41" s="202"/>
      <c r="H41" s="202"/>
      <c r="I41" s="204"/>
      <c r="J41" s="205"/>
      <c r="O41" s="414"/>
      <c r="P41" s="427" t="s">
        <v>519</v>
      </c>
      <c r="Q41" s="426"/>
      <c r="R41" s="426"/>
      <c r="S41" s="426"/>
      <c r="T41" s="413"/>
      <c r="U41" s="426">
        <f>SUM(S30,S32,S34,S36,S38)</f>
        <v>0</v>
      </c>
      <c r="V41" s="426" t="s">
        <v>511</v>
      </c>
    </row>
    <row r="42" spans="1:26" ht="4.5" customHeight="1" x14ac:dyDescent="0.2">
      <c r="A42" s="206"/>
      <c r="B42" s="190"/>
      <c r="C42" s="190"/>
      <c r="D42" s="190"/>
      <c r="E42" s="190"/>
      <c r="F42" s="190"/>
      <c r="G42" s="190"/>
      <c r="H42" s="190"/>
      <c r="I42" s="207"/>
      <c r="J42" s="208"/>
    </row>
    <row r="43" spans="1:26" x14ac:dyDescent="0.2">
      <c r="A43" s="206"/>
      <c r="B43" s="190"/>
      <c r="C43" s="190"/>
      <c r="D43" s="190"/>
      <c r="E43" s="213"/>
      <c r="F43" s="190"/>
      <c r="G43" s="190"/>
      <c r="H43" s="190" t="s">
        <v>42</v>
      </c>
      <c r="I43" s="207" t="s">
        <v>41</v>
      </c>
      <c r="J43" s="208"/>
    </row>
    <row r="44" spans="1:26" ht="12.75" x14ac:dyDescent="0.2">
      <c r="A44" s="206"/>
      <c r="B44" s="190" t="s">
        <v>400</v>
      </c>
      <c r="C44" s="190"/>
      <c r="D44" s="190"/>
      <c r="E44" s="213"/>
      <c r="F44" s="190"/>
      <c r="G44" s="190"/>
      <c r="H44" s="552"/>
      <c r="I44" s="555">
        <v>0</v>
      </c>
      <c r="J44" s="208"/>
      <c r="O44" s="429" t="s">
        <v>520</v>
      </c>
    </row>
    <row r="45" spans="1:26" ht="11.25" customHeight="1" x14ac:dyDescent="0.2">
      <c r="A45" s="206"/>
      <c r="B45" s="774" t="s">
        <v>43</v>
      </c>
      <c r="C45" s="774"/>
      <c r="D45" s="774"/>
      <c r="E45" s="774"/>
      <c r="F45" s="774"/>
      <c r="G45" s="775"/>
      <c r="H45" s="552"/>
      <c r="I45" s="555">
        <v>0</v>
      </c>
      <c r="J45" s="208"/>
      <c r="O45" s="189" t="s">
        <v>528</v>
      </c>
      <c r="S45" s="189" t="s">
        <v>521</v>
      </c>
      <c r="T45" s="417"/>
    </row>
    <row r="46" spans="1:26" ht="15" x14ac:dyDescent="0.25">
      <c r="A46" s="206"/>
      <c r="B46" s="774"/>
      <c r="C46" s="774"/>
      <c r="D46" s="774"/>
      <c r="E46" s="774"/>
      <c r="F46" s="774"/>
      <c r="G46" s="775"/>
      <c r="H46" s="552"/>
      <c r="I46" s="555">
        <v>0</v>
      </c>
      <c r="J46" s="208"/>
      <c r="O46" s="780"/>
      <c r="P46" s="777"/>
      <c r="Q46" s="777"/>
      <c r="R46" s="781"/>
      <c r="S46" s="564"/>
      <c r="T46" s="424" t="s">
        <v>522</v>
      </c>
      <c r="U46" s="418"/>
    </row>
    <row r="47" spans="1:26" ht="4.5" customHeight="1" x14ac:dyDescent="0.2">
      <c r="A47" s="206"/>
      <c r="B47" s="190"/>
      <c r="C47" s="190"/>
      <c r="D47" s="190"/>
      <c r="E47" s="190"/>
      <c r="F47" s="190"/>
      <c r="G47" s="190"/>
      <c r="H47" s="190"/>
      <c r="I47" s="207"/>
      <c r="J47" s="208"/>
    </row>
    <row r="48" spans="1:26" ht="12.75" customHeight="1" x14ac:dyDescent="0.2">
      <c r="A48" s="206"/>
      <c r="B48" s="190"/>
      <c r="C48" s="190"/>
      <c r="D48" s="190"/>
      <c r="E48" s="213"/>
      <c r="F48" s="190"/>
      <c r="G48" s="190"/>
      <c r="H48" s="190"/>
      <c r="I48" s="207"/>
      <c r="J48" s="208"/>
      <c r="U48" s="430"/>
      <c r="Z48" s="234"/>
    </row>
    <row r="49" spans="1:26" ht="15" customHeight="1" x14ac:dyDescent="0.25">
      <c r="A49" s="206"/>
      <c r="B49" s="190" t="s">
        <v>44</v>
      </c>
      <c r="C49" s="190" t="s">
        <v>45</v>
      </c>
      <c r="D49" s="190"/>
      <c r="E49" s="555">
        <v>0</v>
      </c>
      <c r="F49" s="190"/>
      <c r="G49" s="190"/>
      <c r="H49" s="190"/>
      <c r="I49" s="480">
        <f>(H44+H45+H46)*E49</f>
        <v>0</v>
      </c>
      <c r="J49" s="208"/>
      <c r="O49" s="780"/>
      <c r="P49" s="777"/>
      <c r="Q49" s="777"/>
      <c r="R49" s="781"/>
      <c r="S49" s="564"/>
      <c r="T49" s="424" t="s">
        <v>522</v>
      </c>
      <c r="U49" s="190"/>
    </row>
    <row r="50" spans="1:26" ht="4.5" customHeight="1" x14ac:dyDescent="0.2">
      <c r="A50" s="206"/>
      <c r="B50" s="190"/>
      <c r="C50" s="190"/>
      <c r="D50" s="190"/>
      <c r="E50" s="190"/>
      <c r="F50" s="190"/>
      <c r="G50" s="190"/>
      <c r="H50" s="190"/>
      <c r="I50" s="207"/>
      <c r="J50" s="208"/>
      <c r="U50" s="190"/>
    </row>
    <row r="51" spans="1:26" ht="15" x14ac:dyDescent="0.25">
      <c r="A51" s="206"/>
      <c r="B51" s="190" t="s">
        <v>587</v>
      </c>
      <c r="C51" s="190"/>
      <c r="D51" s="190"/>
      <c r="E51" s="213"/>
      <c r="F51" s="190"/>
      <c r="G51" s="190"/>
      <c r="H51" s="190"/>
      <c r="I51" s="555">
        <v>0</v>
      </c>
      <c r="J51" s="208"/>
      <c r="O51" s="780"/>
      <c r="P51" s="777"/>
      <c r="Q51" s="777"/>
      <c r="R51" s="781"/>
      <c r="S51" s="564"/>
      <c r="T51" s="424" t="s">
        <v>522</v>
      </c>
      <c r="U51" s="430"/>
    </row>
    <row r="52" spans="1:26" x14ac:dyDescent="0.2">
      <c r="A52" s="206"/>
      <c r="B52" s="190"/>
      <c r="C52" s="190"/>
      <c r="D52" s="190"/>
      <c r="E52" s="213"/>
      <c r="F52" s="190"/>
      <c r="G52" s="190"/>
      <c r="H52" s="190"/>
      <c r="I52" s="207"/>
      <c r="J52" s="208"/>
      <c r="U52" s="190"/>
    </row>
    <row r="53" spans="1:26" ht="15" x14ac:dyDescent="0.25">
      <c r="A53" s="206"/>
      <c r="B53" s="190" t="s">
        <v>46</v>
      </c>
      <c r="C53" s="190"/>
      <c r="D53" s="190"/>
      <c r="E53" s="213"/>
      <c r="F53" s="190"/>
      <c r="G53" s="190"/>
      <c r="H53" s="190"/>
      <c r="I53" s="480">
        <f>IF(I22&gt;0,((H44*I44)+(H45*I45)+(H46*I46)+I49)/I22*I28+((I51/12)*(I28/I22)*(H44+H45+H46)),0)</f>
        <v>0</v>
      </c>
      <c r="J53" s="208"/>
      <c r="O53" s="780"/>
      <c r="P53" s="777"/>
      <c r="Q53" s="777"/>
      <c r="R53" s="781"/>
      <c r="S53" s="564"/>
      <c r="T53" s="424" t="s">
        <v>522</v>
      </c>
      <c r="U53" s="430"/>
    </row>
    <row r="54" spans="1:26" x14ac:dyDescent="0.2">
      <c r="A54" s="206"/>
      <c r="B54" s="190"/>
      <c r="C54" s="190"/>
      <c r="D54" s="190"/>
      <c r="E54" s="213"/>
      <c r="F54" s="190"/>
      <c r="G54" s="190"/>
      <c r="H54" s="190"/>
      <c r="I54" s="207"/>
      <c r="J54" s="208"/>
      <c r="U54" s="190"/>
    </row>
    <row r="55" spans="1:26" ht="15" x14ac:dyDescent="0.25">
      <c r="A55" s="206"/>
      <c r="B55" s="190" t="s">
        <v>47</v>
      </c>
      <c r="C55" s="190"/>
      <c r="D55" s="190"/>
      <c r="E55" s="213"/>
      <c r="F55" s="190"/>
      <c r="G55" s="190"/>
      <c r="H55" s="190"/>
      <c r="I55" s="207"/>
      <c r="J55" s="208"/>
      <c r="N55" s="189"/>
      <c r="O55" s="780"/>
      <c r="P55" s="777"/>
      <c r="Q55" s="777"/>
      <c r="R55" s="781"/>
      <c r="S55" s="564"/>
      <c r="T55" s="424" t="s">
        <v>522</v>
      </c>
      <c r="U55" s="430"/>
    </row>
    <row r="56" spans="1:26" ht="11.25" customHeight="1" x14ac:dyDescent="0.25">
      <c r="A56" s="206"/>
      <c r="B56" s="190"/>
      <c r="C56" s="190" t="s">
        <v>48</v>
      </c>
      <c r="D56" s="190"/>
      <c r="E56" s="213"/>
      <c r="F56" s="481">
        <v>9.2999999999999999E-2</v>
      </c>
      <c r="G56" s="190"/>
      <c r="H56" s="190"/>
      <c r="I56" s="480">
        <f>$I$53*F56</f>
        <v>0</v>
      </c>
      <c r="J56" s="208"/>
      <c r="N56" s="189"/>
      <c r="O56" s="780"/>
      <c r="P56" s="777"/>
      <c r="Q56" s="777"/>
      <c r="R56" s="781"/>
      <c r="S56" s="564"/>
      <c r="T56" s="424" t="s">
        <v>522</v>
      </c>
      <c r="U56" s="430"/>
      <c r="Z56" s="234"/>
    </row>
    <row r="57" spans="1:26" x14ac:dyDescent="0.2">
      <c r="A57" s="206"/>
      <c r="B57" s="190"/>
      <c r="C57" s="190" t="s">
        <v>49</v>
      </c>
      <c r="D57" s="190"/>
      <c r="E57" s="213"/>
      <c r="F57" s="481">
        <v>1.2999999999999999E-2</v>
      </c>
      <c r="G57" s="190"/>
      <c r="H57" s="190"/>
      <c r="I57" s="480">
        <f>$I$53*F57</f>
        <v>0</v>
      </c>
      <c r="J57" s="208"/>
      <c r="N57" s="189"/>
    </row>
    <row r="58" spans="1:26" ht="18.75" x14ac:dyDescent="0.2">
      <c r="A58" s="206"/>
      <c r="B58" s="491" t="s">
        <v>585</v>
      </c>
      <c r="C58" s="190" t="s">
        <v>50</v>
      </c>
      <c r="D58" s="190"/>
      <c r="E58" s="213"/>
      <c r="F58" s="481">
        <v>7.2999999999999995E-2</v>
      </c>
      <c r="G58" s="190"/>
      <c r="H58" s="556">
        <v>0</v>
      </c>
      <c r="I58" s="480">
        <f>$I$53*F58+H58*I53</f>
        <v>0</v>
      </c>
      <c r="J58" s="208"/>
      <c r="N58" s="189"/>
      <c r="O58" s="425" t="s">
        <v>523</v>
      </c>
      <c r="P58" s="430"/>
      <c r="Q58" s="430"/>
      <c r="R58" s="430"/>
      <c r="S58" s="430">
        <f>SUM(S46,S49,S51,S53,S55,S56)/60</f>
        <v>0</v>
      </c>
      <c r="T58" s="430" t="s">
        <v>524</v>
      </c>
      <c r="U58" s="430"/>
    </row>
    <row r="59" spans="1:26" x14ac:dyDescent="0.2">
      <c r="A59" s="206"/>
      <c r="B59" s="190"/>
      <c r="C59" s="190" t="s">
        <v>51</v>
      </c>
      <c r="D59" s="190"/>
      <c r="E59" s="213"/>
      <c r="F59" s="481">
        <v>1.7999999999999999E-2</v>
      </c>
      <c r="G59" s="190"/>
      <c r="H59" s="367">
        <f>IF(H60&gt;0,H60,F60)</f>
        <v>6.7317999999999996E-3</v>
      </c>
      <c r="I59" s="480">
        <f>$I$53*F59</f>
        <v>0</v>
      </c>
      <c r="J59" s="208"/>
      <c r="M59" s="463" t="s">
        <v>556</v>
      </c>
      <c r="N59" s="189"/>
    </row>
    <row r="60" spans="1:26" ht="18.75" x14ac:dyDescent="0.2">
      <c r="A60" s="206"/>
      <c r="B60" s="491" t="s">
        <v>580</v>
      </c>
      <c r="C60" s="190" t="s">
        <v>52</v>
      </c>
      <c r="D60" s="190"/>
      <c r="E60" s="213"/>
      <c r="F60" s="481">
        <v>6.7317999999999996E-3</v>
      </c>
      <c r="G60" s="190"/>
      <c r="H60" s="556">
        <v>0</v>
      </c>
      <c r="I60" s="480">
        <f>$I$53*H59</f>
        <v>0</v>
      </c>
      <c r="J60" s="208"/>
      <c r="N60" s="189"/>
      <c r="O60" s="427" t="s">
        <v>525</v>
      </c>
      <c r="P60" s="426"/>
      <c r="Q60" s="426"/>
      <c r="R60" s="426"/>
      <c r="S60" s="426"/>
      <c r="T60" s="426"/>
      <c r="U60" s="428">
        <f>S58*((365/7)-((O30+O32+O34+O36+O38)/5))</f>
        <v>0</v>
      </c>
      <c r="V60" s="426" t="s">
        <v>511</v>
      </c>
    </row>
    <row r="61" spans="1:26" ht="11.25" customHeight="1" x14ac:dyDescent="0.2">
      <c r="A61" s="206"/>
      <c r="B61" s="491" t="s">
        <v>579</v>
      </c>
      <c r="C61" s="190" t="s">
        <v>53</v>
      </c>
      <c r="D61" s="190"/>
      <c r="E61" s="213"/>
      <c r="F61" s="481">
        <v>1.5E-3</v>
      </c>
      <c r="G61" s="190"/>
      <c r="H61" s="557" t="s">
        <v>181</v>
      </c>
      <c r="I61" s="480">
        <f>IF(H61=$M$63,0,$I$53*F61)</f>
        <v>0</v>
      </c>
      <c r="J61" s="208"/>
      <c r="M61" s="249" t="s">
        <v>181</v>
      </c>
      <c r="N61" s="189"/>
    </row>
    <row r="62" spans="1:26" ht="18.75" x14ac:dyDescent="0.2">
      <c r="A62" s="206"/>
      <c r="B62" s="491" t="s">
        <v>581</v>
      </c>
      <c r="C62" s="190" t="s">
        <v>433</v>
      </c>
      <c r="D62" s="190"/>
      <c r="E62" s="213"/>
      <c r="F62" s="558">
        <v>0</v>
      </c>
      <c r="G62" s="190"/>
      <c r="H62" s="190"/>
      <c r="I62" s="480">
        <f>$I$53*F62</f>
        <v>0</v>
      </c>
      <c r="J62" s="208"/>
      <c r="M62" s="249" t="s">
        <v>531</v>
      </c>
      <c r="N62" s="189"/>
      <c r="O62" s="429" t="s">
        <v>526</v>
      </c>
    </row>
    <row r="63" spans="1:26" x14ac:dyDescent="0.2">
      <c r="A63" s="206"/>
      <c r="B63" s="504" t="s">
        <v>586</v>
      </c>
      <c r="C63" s="190" t="s">
        <v>55</v>
      </c>
      <c r="D63" s="190"/>
      <c r="E63" s="771"/>
      <c r="F63" s="771"/>
      <c r="G63" s="190"/>
      <c r="H63" s="190"/>
      <c r="I63" s="555"/>
      <c r="J63" s="208"/>
      <c r="M63" s="249" t="s">
        <v>578</v>
      </c>
      <c r="N63" s="189"/>
    </row>
    <row r="64" spans="1:26" ht="13.5" thickBot="1" x14ac:dyDescent="0.25">
      <c r="A64" s="206"/>
      <c r="B64" s="190"/>
      <c r="C64" s="503"/>
      <c r="D64" s="190"/>
      <c r="E64" s="190"/>
      <c r="F64" s="190"/>
      <c r="G64" s="190"/>
      <c r="H64" s="190"/>
      <c r="I64" s="207"/>
      <c r="J64" s="208"/>
      <c r="L64" s="219"/>
      <c r="N64" s="189"/>
      <c r="O64" s="433" t="s">
        <v>527</v>
      </c>
      <c r="P64" s="432"/>
      <c r="Q64" s="432"/>
      <c r="R64" s="431"/>
      <c r="S64" s="434"/>
      <c r="T64" s="431"/>
      <c r="U64" s="435">
        <f>U24-U41-U60</f>
        <v>2088</v>
      </c>
      <c r="V64" s="432" t="s">
        <v>511</v>
      </c>
    </row>
    <row r="65" spans="1:15" ht="15.75" customHeight="1" x14ac:dyDescent="0.2">
      <c r="A65" s="200"/>
      <c r="B65" s="201" t="s">
        <v>401</v>
      </c>
      <c r="C65" s="201"/>
      <c r="D65" s="201"/>
      <c r="E65" s="201"/>
      <c r="F65" s="201"/>
      <c r="G65" s="201"/>
      <c r="H65" s="201"/>
      <c r="I65" s="482">
        <f>I53+SUM(I56:I63)</f>
        <v>0</v>
      </c>
      <c r="J65" s="205"/>
      <c r="M65" s="249">
        <f>IF(I89+I108&gt;0,0,I53+I56+I57+I58+I59+I60+I61+I62+I63)</f>
        <v>0</v>
      </c>
      <c r="N65" s="189"/>
    </row>
    <row r="66" spans="1:15" ht="12.75" thickBot="1" x14ac:dyDescent="0.25">
      <c r="A66" s="209"/>
      <c r="B66" s="483"/>
      <c r="C66" s="483"/>
      <c r="D66" s="483"/>
      <c r="E66" s="483"/>
      <c r="F66" s="483"/>
      <c r="G66" s="483"/>
      <c r="H66" s="483"/>
      <c r="I66" s="484"/>
      <c r="J66" s="210"/>
      <c r="N66" s="189"/>
    </row>
    <row r="67" spans="1:15" ht="12" x14ac:dyDescent="0.2">
      <c r="A67" s="200"/>
      <c r="B67" s="201" t="s">
        <v>604</v>
      </c>
      <c r="C67" s="202"/>
      <c r="D67" s="202"/>
      <c r="E67" s="202"/>
      <c r="F67" s="202"/>
      <c r="G67" s="202"/>
      <c r="H67" s="202"/>
      <c r="I67" s="204"/>
      <c r="J67" s="205"/>
      <c r="N67" s="189"/>
    </row>
    <row r="68" spans="1:15" ht="4.5" customHeight="1" x14ac:dyDescent="0.2">
      <c r="A68" s="206"/>
      <c r="B68" s="190"/>
      <c r="C68" s="190"/>
      <c r="D68" s="190"/>
      <c r="E68" s="190"/>
      <c r="F68" s="190"/>
      <c r="G68" s="190"/>
      <c r="H68" s="190"/>
      <c r="I68" s="207"/>
      <c r="J68" s="208"/>
      <c r="N68" s="189"/>
    </row>
    <row r="69" spans="1:15" x14ac:dyDescent="0.2">
      <c r="A69" s="206"/>
      <c r="B69" s="190" t="s">
        <v>27</v>
      </c>
      <c r="C69" s="190"/>
      <c r="D69" s="190"/>
      <c r="E69" s="190"/>
      <c r="F69" s="190"/>
      <c r="G69" s="190"/>
      <c r="H69" s="190"/>
      <c r="I69" s="551"/>
      <c r="J69" s="208"/>
      <c r="N69" s="189"/>
    </row>
    <row r="70" spans="1:15" ht="4.5" customHeight="1" x14ac:dyDescent="0.2">
      <c r="A70" s="206"/>
      <c r="B70" s="190"/>
      <c r="C70" s="190"/>
      <c r="D70" s="190"/>
      <c r="E70" s="190"/>
      <c r="F70" s="190"/>
      <c r="G70" s="190"/>
      <c r="H70" s="190"/>
      <c r="I70" s="207"/>
      <c r="J70" s="208"/>
      <c r="M70" s="246"/>
      <c r="N70" s="246"/>
      <c r="O70" s="246"/>
    </row>
    <row r="71" spans="1:15" ht="11.25" customHeight="1" x14ac:dyDescent="0.25">
      <c r="A71" s="206"/>
      <c r="B71" s="190" t="s">
        <v>28</v>
      </c>
      <c r="C71" s="769" t="s">
        <v>181</v>
      </c>
      <c r="D71" s="770"/>
      <c r="E71" s="218" t="s">
        <v>408</v>
      </c>
      <c r="F71" s="551"/>
      <c r="G71" s="190"/>
      <c r="H71" s="190" t="s">
        <v>38</v>
      </c>
      <c r="I71" s="551"/>
      <c r="J71" s="208"/>
      <c r="M71" s="246"/>
      <c r="N71" s="246"/>
      <c r="O71" s="246"/>
    </row>
    <row r="72" spans="1:15" ht="4.5" customHeight="1" x14ac:dyDescent="0.2">
      <c r="A72" s="206"/>
      <c r="B72" s="190"/>
      <c r="C72" s="190"/>
      <c r="D72" s="190"/>
      <c r="E72" s="218"/>
      <c r="F72" s="190"/>
      <c r="G72" s="190"/>
      <c r="H72" s="190"/>
      <c r="I72" s="207"/>
      <c r="J72" s="208"/>
      <c r="L72" s="235" t="s">
        <v>405</v>
      </c>
      <c r="M72" s="246"/>
      <c r="N72" s="246"/>
      <c r="O72" s="246"/>
    </row>
    <row r="73" spans="1:15" x14ac:dyDescent="0.2">
      <c r="A73" s="206"/>
      <c r="B73" s="190" t="s">
        <v>406</v>
      </c>
      <c r="C73" s="246">
        <f>(I73-F73)+1</f>
        <v>1</v>
      </c>
      <c r="D73" s="190"/>
      <c r="E73" s="218" t="s">
        <v>407</v>
      </c>
      <c r="F73" s="551"/>
      <c r="G73" s="190"/>
      <c r="H73" s="190" t="s">
        <v>32</v>
      </c>
      <c r="I73" s="551"/>
      <c r="J73" s="208"/>
      <c r="L73" s="235" t="s">
        <v>181</v>
      </c>
      <c r="M73" s="246"/>
      <c r="N73" s="246"/>
      <c r="O73" s="246"/>
    </row>
    <row r="74" spans="1:15" ht="4.5" customHeight="1" x14ac:dyDescent="0.2">
      <c r="A74" s="206"/>
      <c r="B74" s="190"/>
      <c r="C74" s="190"/>
      <c r="D74" s="190"/>
      <c r="E74" s="190"/>
      <c r="F74" s="190"/>
      <c r="G74" s="190"/>
      <c r="H74" s="190"/>
      <c r="I74" s="207"/>
      <c r="J74" s="208"/>
      <c r="L74" s="235" t="s">
        <v>199</v>
      </c>
      <c r="M74" s="246"/>
      <c r="N74" s="246"/>
      <c r="O74" s="246"/>
    </row>
    <row r="75" spans="1:15" x14ac:dyDescent="0.2">
      <c r="A75" s="206"/>
      <c r="B75" s="190" t="s">
        <v>423</v>
      </c>
      <c r="C75" s="190"/>
      <c r="D75" s="190"/>
      <c r="E75" s="190"/>
      <c r="F75" s="190"/>
      <c r="G75" s="190"/>
      <c r="H75" s="190"/>
      <c r="I75" s="552"/>
      <c r="J75" s="208"/>
      <c r="L75" s="235" t="s">
        <v>200</v>
      </c>
      <c r="M75" s="246"/>
      <c r="N75" s="246"/>
      <c r="O75" s="246"/>
    </row>
    <row r="76" spans="1:15" ht="4.5" customHeight="1" x14ac:dyDescent="0.2">
      <c r="A76" s="206"/>
      <c r="B76" s="190"/>
      <c r="C76" s="190"/>
      <c r="D76" s="190"/>
      <c r="E76" s="190"/>
      <c r="F76" s="190"/>
      <c r="G76" s="190"/>
      <c r="H76" s="190"/>
      <c r="I76" s="207"/>
      <c r="J76" s="208"/>
      <c r="M76" s="246"/>
      <c r="N76" s="246"/>
      <c r="O76" s="246"/>
    </row>
    <row r="77" spans="1:15" ht="12.75" x14ac:dyDescent="0.2">
      <c r="A77" s="206"/>
      <c r="B77" s="190" t="s">
        <v>439</v>
      </c>
      <c r="C77" s="190"/>
      <c r="D77" s="190"/>
      <c r="E77" s="190"/>
      <c r="F77" s="363"/>
      <c r="G77" s="190"/>
      <c r="H77" s="364"/>
      <c r="I77" s="555"/>
      <c r="J77" s="208"/>
      <c r="M77" s="246"/>
      <c r="N77" s="246"/>
      <c r="O77" s="246"/>
    </row>
    <row r="78" spans="1:15" ht="4.5" customHeight="1" x14ac:dyDescent="0.2">
      <c r="A78" s="206"/>
      <c r="B78" s="190"/>
      <c r="C78" s="190"/>
      <c r="D78" s="190"/>
      <c r="E78" s="190"/>
      <c r="F78" s="190"/>
      <c r="G78" s="190"/>
      <c r="H78" s="190"/>
      <c r="I78" s="207"/>
      <c r="J78" s="208"/>
      <c r="M78" s="246"/>
      <c r="N78" s="246"/>
      <c r="O78" s="246"/>
    </row>
    <row r="79" spans="1:15" x14ac:dyDescent="0.2">
      <c r="A79" s="206"/>
      <c r="B79" s="190" t="s">
        <v>441</v>
      </c>
      <c r="C79" s="190"/>
      <c r="D79" s="190"/>
      <c r="E79" s="246">
        <f>C73/365*12</f>
        <v>3.2876712328767127E-2</v>
      </c>
      <c r="F79" s="479">
        <f>ROUNDUP(E79*I75,0)</f>
        <v>0</v>
      </c>
      <c r="G79" s="190"/>
      <c r="H79" s="190" t="s">
        <v>440</v>
      </c>
      <c r="I79" s="485">
        <f>IF(N79&gt;603,0,M79)</f>
        <v>0</v>
      </c>
      <c r="J79" s="208"/>
      <c r="M79" s="370">
        <f>F79*I77</f>
        <v>0</v>
      </c>
      <c r="N79" s="371">
        <f>M79/E79</f>
        <v>0</v>
      </c>
      <c r="O79" s="246"/>
    </row>
    <row r="80" spans="1:15" ht="6.75" customHeight="1" x14ac:dyDescent="0.2">
      <c r="A80" s="206"/>
      <c r="B80" s="190"/>
      <c r="C80" s="190"/>
      <c r="D80" s="190"/>
      <c r="E80" s="190"/>
      <c r="F80" s="190"/>
      <c r="G80" s="190"/>
      <c r="H80" s="190"/>
      <c r="I80" s="236"/>
      <c r="J80" s="208"/>
      <c r="M80" s="246"/>
      <c r="N80" s="246"/>
      <c r="O80" s="246"/>
    </row>
    <row r="81" spans="1:15" x14ac:dyDescent="0.2">
      <c r="A81" s="206"/>
      <c r="B81" s="190" t="s">
        <v>588</v>
      </c>
      <c r="C81" s="190"/>
      <c r="D81" s="190"/>
      <c r="E81" s="190"/>
      <c r="F81" s="190"/>
      <c r="G81" s="190"/>
      <c r="H81" s="190"/>
      <c r="I81" s="236"/>
      <c r="J81" s="208"/>
      <c r="M81" s="246"/>
      <c r="N81" s="246"/>
      <c r="O81" s="246"/>
    </row>
    <row r="82" spans="1:15" x14ac:dyDescent="0.2">
      <c r="A82" s="206"/>
      <c r="B82" s="190"/>
      <c r="C82" s="190" t="s">
        <v>409</v>
      </c>
      <c r="D82" s="190"/>
      <c r="E82" s="190"/>
      <c r="F82" s="481">
        <v>0.13</v>
      </c>
      <c r="G82" s="190"/>
      <c r="H82" s="190"/>
      <c r="I82" s="480">
        <f>$I$79*F82</f>
        <v>0</v>
      </c>
      <c r="J82" s="208"/>
      <c r="M82" s="246"/>
      <c r="N82" s="246"/>
      <c r="O82" s="246"/>
    </row>
    <row r="83" spans="1:15" x14ac:dyDescent="0.2">
      <c r="A83" s="206"/>
      <c r="B83" s="190"/>
      <c r="C83" s="190" t="s">
        <v>410</v>
      </c>
      <c r="D83" s="190"/>
      <c r="E83" s="190"/>
      <c r="F83" s="481">
        <v>0.15</v>
      </c>
      <c r="G83" s="190"/>
      <c r="H83" s="190"/>
      <c r="I83" s="480">
        <f>$I$79*F83</f>
        <v>0</v>
      </c>
      <c r="J83" s="208"/>
      <c r="K83" s="225"/>
      <c r="M83" s="246"/>
      <c r="N83" s="246"/>
      <c r="O83" s="246"/>
    </row>
    <row r="84" spans="1:15" x14ac:dyDescent="0.2">
      <c r="A84" s="206"/>
      <c r="B84" s="190"/>
      <c r="C84" s="190" t="s">
        <v>411</v>
      </c>
      <c r="D84" s="190"/>
      <c r="E84" s="190"/>
      <c r="F84" s="481">
        <v>0.02</v>
      </c>
      <c r="G84" s="190"/>
      <c r="H84" s="190"/>
      <c r="I84" s="480">
        <f>$I$79*F84</f>
        <v>0</v>
      </c>
      <c r="J84" s="208"/>
      <c r="K84" s="225"/>
      <c r="M84" s="246"/>
      <c r="N84" s="246"/>
      <c r="O84" s="246"/>
    </row>
    <row r="85" spans="1:15" ht="11.25" customHeight="1" x14ac:dyDescent="0.2">
      <c r="A85" s="206"/>
      <c r="B85" s="491" t="s">
        <v>579</v>
      </c>
      <c r="C85" s="190" t="s">
        <v>53</v>
      </c>
      <c r="D85" s="190"/>
      <c r="E85" s="190"/>
      <c r="F85" s="481">
        <v>5.9999999999999995E-4</v>
      </c>
      <c r="G85" s="190"/>
      <c r="H85" s="557" t="s">
        <v>181</v>
      </c>
      <c r="I85" s="480">
        <f>IF(H85=$M$63,0,$I$79*F85)</f>
        <v>0</v>
      </c>
      <c r="J85" s="208"/>
      <c r="M85" s="246"/>
      <c r="N85" s="246"/>
      <c r="O85" s="246"/>
    </row>
    <row r="86" spans="1:15" x14ac:dyDescent="0.2">
      <c r="A86" s="206"/>
      <c r="B86" s="190"/>
      <c r="C86" s="190" t="s">
        <v>54</v>
      </c>
      <c r="D86" s="190"/>
      <c r="E86" s="213"/>
      <c r="F86" s="481">
        <v>2.2000000000000001E-3</v>
      </c>
      <c r="G86" s="190"/>
      <c r="H86" s="486">
        <f>SUM(F82:F86)</f>
        <v>0.30280000000000001</v>
      </c>
      <c r="I86" s="480">
        <f>$I$79*F86</f>
        <v>0</v>
      </c>
      <c r="J86" s="238"/>
      <c r="N86" s="189"/>
    </row>
    <row r="87" spans="1:15" x14ac:dyDescent="0.2">
      <c r="A87" s="206"/>
      <c r="B87" s="504" t="s">
        <v>586</v>
      </c>
      <c r="C87" s="190" t="s">
        <v>55</v>
      </c>
      <c r="D87" s="190"/>
      <c r="E87" s="771"/>
      <c r="F87" s="771"/>
      <c r="G87" s="190"/>
      <c r="H87" s="190"/>
      <c r="I87" s="555">
        <v>0</v>
      </c>
      <c r="J87" s="208"/>
      <c r="N87" s="189"/>
    </row>
    <row r="88" spans="1:15" ht="11.25" customHeight="1" x14ac:dyDescent="0.2">
      <c r="A88" s="206"/>
      <c r="B88" s="228"/>
      <c r="C88" s="237"/>
      <c r="D88" s="215"/>
      <c r="E88" s="226"/>
      <c r="F88" s="226"/>
      <c r="G88" s="215"/>
      <c r="H88" s="215"/>
      <c r="I88" s="207"/>
      <c r="J88" s="208"/>
      <c r="N88" s="189"/>
    </row>
    <row r="89" spans="1:15" ht="14.25" customHeight="1" x14ac:dyDescent="0.2">
      <c r="A89" s="200"/>
      <c r="B89" s="201" t="s">
        <v>401</v>
      </c>
      <c r="C89" s="201"/>
      <c r="D89" s="201"/>
      <c r="E89" s="201"/>
      <c r="F89" s="201"/>
      <c r="G89" s="201"/>
      <c r="H89" s="201"/>
      <c r="I89" s="487">
        <f>SUM(I79,I82:I87)</f>
        <v>0</v>
      </c>
      <c r="J89" s="205"/>
      <c r="M89" s="249">
        <f>IF(I65+I108&gt;0,0,M79+I82+I83+I84+I85+I86+I87)</f>
        <v>0</v>
      </c>
      <c r="N89" s="189"/>
    </row>
    <row r="90" spans="1:15" ht="12" thickBot="1" x14ac:dyDescent="0.25">
      <c r="A90" s="221"/>
      <c r="B90" s="488"/>
      <c r="C90" s="443"/>
      <c r="D90" s="443"/>
      <c r="E90" s="443"/>
      <c r="F90" s="443"/>
      <c r="G90" s="443"/>
      <c r="H90" s="443"/>
      <c r="I90" s="489"/>
      <c r="J90" s="222"/>
    </row>
    <row r="91" spans="1:15" ht="11.25" customHeight="1" x14ac:dyDescent="0.2">
      <c r="A91" s="214"/>
      <c r="B91" s="232"/>
      <c r="C91" s="232"/>
      <c r="D91" s="232"/>
      <c r="E91" s="232"/>
      <c r="F91" s="232"/>
      <c r="G91" s="232"/>
      <c r="H91" s="232"/>
      <c r="I91" s="233"/>
      <c r="J91" s="217"/>
    </row>
    <row r="92" spans="1:15" s="234" customFormat="1" ht="4.5" customHeight="1" x14ac:dyDescent="0.2">
      <c r="A92" s="214"/>
      <c r="B92" s="215"/>
      <c r="C92" s="215"/>
      <c r="D92" s="215"/>
      <c r="E92" s="215"/>
      <c r="F92" s="215"/>
      <c r="G92" s="215"/>
      <c r="H92" s="215"/>
      <c r="I92" s="216"/>
      <c r="J92" s="217"/>
      <c r="M92" s="250"/>
      <c r="N92" s="250"/>
    </row>
    <row r="93" spans="1:15" ht="12" x14ac:dyDescent="0.2">
      <c r="A93" s="200"/>
      <c r="B93" s="201" t="s">
        <v>381</v>
      </c>
      <c r="C93" s="202"/>
      <c r="D93" s="202"/>
      <c r="E93" s="202"/>
      <c r="F93" s="202"/>
      <c r="G93" s="202"/>
      <c r="H93" s="202"/>
      <c r="I93" s="204"/>
      <c r="J93" s="205"/>
    </row>
    <row r="94" spans="1:15" ht="4.5" customHeight="1" x14ac:dyDescent="0.2">
      <c r="A94" s="206"/>
      <c r="B94" s="190"/>
      <c r="C94" s="190"/>
      <c r="D94" s="190"/>
      <c r="E94" s="190"/>
      <c r="F94" s="190"/>
      <c r="G94" s="190"/>
      <c r="H94" s="190"/>
      <c r="I94" s="207"/>
      <c r="J94" s="208"/>
    </row>
    <row r="95" spans="1:15" x14ac:dyDescent="0.2">
      <c r="A95" s="206"/>
      <c r="B95" s="190" t="s">
        <v>383</v>
      </c>
      <c r="C95" s="190"/>
      <c r="D95" s="190"/>
      <c r="E95" s="190"/>
      <c r="F95" s="190"/>
      <c r="G95" s="190"/>
      <c r="H95" s="190"/>
      <c r="I95" s="551"/>
      <c r="J95" s="208"/>
    </row>
    <row r="96" spans="1:15" ht="4.5" customHeight="1" x14ac:dyDescent="0.2">
      <c r="A96" s="206"/>
      <c r="B96" s="190"/>
      <c r="C96" s="190"/>
      <c r="D96" s="190"/>
      <c r="E96" s="190"/>
      <c r="F96" s="190"/>
      <c r="G96" s="190"/>
      <c r="H96" s="190"/>
      <c r="I96" s="207"/>
      <c r="J96" s="208"/>
    </row>
    <row r="97" spans="1:14" ht="11.25" customHeight="1" x14ac:dyDescent="0.25">
      <c r="A97" s="206"/>
      <c r="B97" s="190" t="s">
        <v>384</v>
      </c>
      <c r="C97" s="769" t="s">
        <v>181</v>
      </c>
      <c r="D97" s="770"/>
      <c r="E97" s="190"/>
      <c r="F97" s="554"/>
      <c r="G97" s="190"/>
      <c r="H97" s="190" t="s">
        <v>38</v>
      </c>
      <c r="I97" s="551"/>
      <c r="J97" s="208"/>
    </row>
    <row r="98" spans="1:14" ht="4.5" customHeight="1" x14ac:dyDescent="0.2">
      <c r="A98" s="206"/>
      <c r="B98" s="190"/>
      <c r="C98" s="190"/>
      <c r="D98" s="190"/>
      <c r="E98" s="190"/>
      <c r="F98" s="190"/>
      <c r="G98" s="190"/>
      <c r="H98" s="190"/>
      <c r="I98" s="207"/>
      <c r="J98" s="208"/>
    </row>
    <row r="99" spans="1:14" x14ac:dyDescent="0.2">
      <c r="A99" s="206"/>
      <c r="B99" s="190" t="s">
        <v>31</v>
      </c>
      <c r="C99" s="190"/>
      <c r="D99" s="190"/>
      <c r="E99" s="246">
        <f>IF(F99&gt;1,I99-F99+1,0)</f>
        <v>0</v>
      </c>
      <c r="F99" s="551"/>
      <c r="G99" s="190"/>
      <c r="H99" s="190" t="s">
        <v>32</v>
      </c>
      <c r="I99" s="551"/>
      <c r="J99" s="208"/>
    </row>
    <row r="100" spans="1:14" ht="4.5" customHeight="1" x14ac:dyDescent="0.2">
      <c r="A100" s="206"/>
      <c r="B100" s="190"/>
      <c r="C100" s="190"/>
      <c r="D100" s="190"/>
      <c r="E100" s="190"/>
      <c r="F100" s="190"/>
      <c r="G100" s="190"/>
      <c r="H100" s="190"/>
      <c r="I100" s="207"/>
      <c r="J100" s="208"/>
    </row>
    <row r="101" spans="1:14" x14ac:dyDescent="0.2">
      <c r="A101" s="206"/>
      <c r="B101" s="190" t="s">
        <v>385</v>
      </c>
      <c r="C101" s="190"/>
      <c r="D101" s="190"/>
      <c r="E101" s="190"/>
      <c r="F101" s="190"/>
      <c r="G101" s="190"/>
      <c r="H101" s="190" t="s">
        <v>386</v>
      </c>
      <c r="I101" s="552"/>
      <c r="J101" s="208"/>
    </row>
    <row r="102" spans="1:14" ht="4.5" customHeight="1" x14ac:dyDescent="0.2">
      <c r="A102" s="206"/>
      <c r="B102" s="190"/>
      <c r="C102" s="190"/>
      <c r="D102" s="190"/>
      <c r="E102" s="190"/>
      <c r="F102" s="190"/>
      <c r="G102" s="190"/>
      <c r="H102" s="190"/>
      <c r="I102" s="207"/>
      <c r="J102" s="208"/>
    </row>
    <row r="103" spans="1:14" x14ac:dyDescent="0.2">
      <c r="A103" s="206"/>
      <c r="B103" s="190" t="s">
        <v>390</v>
      </c>
      <c r="C103" s="190"/>
      <c r="D103" s="190"/>
      <c r="E103" s="190"/>
      <c r="F103" s="190"/>
      <c r="G103" s="190"/>
      <c r="H103" s="190" t="s">
        <v>389</v>
      </c>
      <c r="I103" s="555"/>
      <c r="J103" s="208"/>
    </row>
    <row r="104" spans="1:14" ht="4.5" customHeight="1" x14ac:dyDescent="0.2">
      <c r="A104" s="206"/>
      <c r="B104" s="190"/>
      <c r="C104" s="190"/>
      <c r="D104" s="190"/>
      <c r="E104" s="190"/>
      <c r="F104" s="190"/>
      <c r="G104" s="190"/>
      <c r="H104" s="190"/>
      <c r="I104" s="207"/>
      <c r="J104" s="208"/>
    </row>
    <row r="105" spans="1:14" x14ac:dyDescent="0.2">
      <c r="A105" s="206"/>
      <c r="B105" s="190" t="s">
        <v>387</v>
      </c>
      <c r="C105" s="190"/>
      <c r="D105" s="190"/>
      <c r="E105" s="246">
        <f>E99/365*12</f>
        <v>0</v>
      </c>
      <c r="F105" s="190"/>
      <c r="G105" s="190"/>
      <c r="H105" s="190" t="s">
        <v>388</v>
      </c>
      <c r="I105" s="479">
        <f>ROUNDUP(I101*E105,0)</f>
        <v>0</v>
      </c>
      <c r="J105" s="208"/>
    </row>
    <row r="106" spans="1:14" ht="4.5" customHeight="1" x14ac:dyDescent="0.2">
      <c r="A106" s="206"/>
      <c r="B106" s="190"/>
      <c r="C106" s="190"/>
      <c r="D106" s="190"/>
      <c r="E106" s="190"/>
      <c r="F106" s="190"/>
      <c r="G106" s="190"/>
      <c r="H106" s="190"/>
      <c r="I106" s="207"/>
      <c r="J106" s="208"/>
    </row>
    <row r="107" spans="1:14" x14ac:dyDescent="0.2">
      <c r="A107" s="206"/>
      <c r="B107" s="190"/>
      <c r="C107" s="190"/>
      <c r="D107" s="190"/>
      <c r="E107" s="190"/>
      <c r="F107" s="190"/>
      <c r="G107" s="190"/>
      <c r="H107" s="190"/>
      <c r="I107" s="220"/>
      <c r="J107" s="208"/>
    </row>
    <row r="108" spans="1:14" ht="14.25" x14ac:dyDescent="0.2">
      <c r="A108" s="200"/>
      <c r="B108" s="201" t="s">
        <v>402</v>
      </c>
      <c r="C108" s="201"/>
      <c r="D108" s="201"/>
      <c r="E108" s="201"/>
      <c r="F108" s="201"/>
      <c r="G108" s="201"/>
      <c r="H108" s="201"/>
      <c r="I108" s="487">
        <f>I103*I105</f>
        <v>0</v>
      </c>
      <c r="J108" s="205"/>
      <c r="M108" s="249">
        <f>IF(I65+I89&gt;0,0,I103*I105)</f>
        <v>0</v>
      </c>
    </row>
    <row r="109" spans="1:14" ht="4.5" customHeight="1" x14ac:dyDescent="0.2">
      <c r="A109" s="206"/>
      <c r="B109" s="190"/>
      <c r="C109" s="190"/>
      <c r="D109" s="190"/>
      <c r="E109" s="190"/>
      <c r="F109" s="190"/>
      <c r="G109" s="190"/>
      <c r="H109" s="190"/>
      <c r="I109" s="207"/>
      <c r="J109" s="208"/>
    </row>
    <row r="110" spans="1:14" ht="11.25" customHeight="1" x14ac:dyDescent="0.2">
      <c r="A110" s="206"/>
      <c r="B110" s="228" t="s">
        <v>414</v>
      </c>
      <c r="C110" s="561"/>
      <c r="D110" s="190"/>
      <c r="E110" s="226" t="s">
        <v>399</v>
      </c>
      <c r="F110" s="560"/>
      <c r="G110" s="190"/>
      <c r="H110" s="190"/>
      <c r="I110" s="490">
        <f>C110*F110</f>
        <v>0</v>
      </c>
      <c r="J110" s="208"/>
    </row>
    <row r="111" spans="1:14" ht="11.25" customHeight="1" x14ac:dyDescent="0.2">
      <c r="A111" s="206"/>
      <c r="B111" s="231" t="s">
        <v>404</v>
      </c>
      <c r="C111" s="227"/>
      <c r="D111" s="190"/>
      <c r="E111" s="226"/>
      <c r="F111" s="229"/>
      <c r="G111" s="190"/>
      <c r="H111" s="190"/>
      <c r="I111" s="230"/>
      <c r="J111" s="208"/>
      <c r="N111" s="250"/>
    </row>
    <row r="112" spans="1:14" s="543" customFormat="1" ht="12" thickBot="1" x14ac:dyDescent="0.25">
      <c r="A112" s="538"/>
      <c r="B112" s="539"/>
      <c r="C112" s="540"/>
      <c r="D112" s="540"/>
      <c r="E112" s="540"/>
      <c r="F112" s="540"/>
      <c r="G112" s="540"/>
      <c r="H112" s="540"/>
      <c r="I112" s="541"/>
      <c r="J112" s="542"/>
    </row>
    <row r="113" spans="1:19" s="543" customFormat="1" hidden="1" x14ac:dyDescent="0.2">
      <c r="A113" s="544"/>
      <c r="B113" s="246"/>
      <c r="C113" s="246"/>
      <c r="D113" s="246"/>
      <c r="E113" s="372" t="s">
        <v>412</v>
      </c>
      <c r="F113" s="246" t="s">
        <v>413</v>
      </c>
      <c r="G113" s="246"/>
      <c r="H113" s="246"/>
      <c r="I113" s="370"/>
      <c r="J113" s="545"/>
      <c r="K113" s="249"/>
      <c r="L113" s="249"/>
      <c r="M113" s="249"/>
      <c r="N113" s="249"/>
      <c r="O113" s="249"/>
      <c r="P113" s="249"/>
      <c r="Q113" s="249"/>
      <c r="R113" s="249"/>
      <c r="S113" s="249"/>
    </row>
    <row r="114" spans="1:19" s="543" customFormat="1" hidden="1" x14ac:dyDescent="0.2">
      <c r="A114" s="544"/>
      <c r="B114" s="246"/>
      <c r="C114" s="246"/>
      <c r="D114" s="246"/>
      <c r="E114" s="492">
        <f>I101*12</f>
        <v>0</v>
      </c>
      <c r="F114" s="493">
        <f>I75*12</f>
        <v>0</v>
      </c>
      <c r="G114" s="246"/>
      <c r="H114" s="246"/>
      <c r="I114" s="370"/>
      <c r="J114" s="545"/>
      <c r="K114" s="249"/>
      <c r="L114" s="249"/>
      <c r="M114" s="249"/>
      <c r="N114" s="249"/>
      <c r="O114" s="249"/>
      <c r="P114" s="249"/>
      <c r="Q114" s="249"/>
      <c r="R114" s="249"/>
      <c r="S114" s="249"/>
    </row>
    <row r="115" spans="1:19" s="543" customFormat="1" hidden="1" x14ac:dyDescent="0.2">
      <c r="A115" s="544"/>
      <c r="B115" s="246"/>
      <c r="C115" s="246"/>
      <c r="D115" s="246"/>
      <c r="E115" s="492">
        <f>365.25/7</f>
        <v>52.178571428571431</v>
      </c>
      <c r="F115" s="492">
        <f>365.25/7</f>
        <v>52.178571428571431</v>
      </c>
      <c r="G115" s="246"/>
      <c r="H115" s="246"/>
      <c r="I115" s="370"/>
      <c r="J115" s="545"/>
      <c r="K115" s="249"/>
      <c r="L115" s="249"/>
      <c r="M115" s="249"/>
      <c r="N115" s="249"/>
      <c r="O115" s="249"/>
      <c r="P115" s="249"/>
      <c r="Q115" s="249"/>
      <c r="R115" s="249"/>
      <c r="S115" s="249"/>
    </row>
    <row r="116" spans="1:19" s="543" customFormat="1" hidden="1" x14ac:dyDescent="0.2">
      <c r="A116" s="544"/>
      <c r="B116" s="246"/>
      <c r="C116" s="246"/>
      <c r="D116" s="246"/>
      <c r="E116" s="492">
        <f>E114/E115</f>
        <v>0</v>
      </c>
      <c r="F116" s="492">
        <f>F114/F115</f>
        <v>0</v>
      </c>
      <c r="G116" s="246"/>
      <c r="H116" s="246"/>
      <c r="I116" s="370"/>
      <c r="J116" s="545"/>
      <c r="K116" s="249"/>
      <c r="L116" s="249"/>
      <c r="M116" s="249"/>
      <c r="N116" s="249"/>
      <c r="O116" s="249"/>
      <c r="P116" s="249"/>
      <c r="Q116" s="249"/>
      <c r="R116" s="249"/>
      <c r="S116" s="249"/>
    </row>
    <row r="117" spans="1:19" s="543" customFormat="1" x14ac:dyDescent="0.2">
      <c r="A117" s="544"/>
      <c r="B117" s="246"/>
      <c r="C117" s="246"/>
      <c r="D117" s="246"/>
      <c r="E117" s="494">
        <f>E116/40</f>
        <v>0</v>
      </c>
      <c r="F117" s="494">
        <f>F116/40</f>
        <v>0</v>
      </c>
      <c r="G117" s="246"/>
      <c r="H117" s="246"/>
      <c r="I117" s="370"/>
      <c r="J117" s="545"/>
      <c r="K117" s="249"/>
      <c r="L117" s="249"/>
      <c r="M117" s="249"/>
      <c r="N117" s="249"/>
      <c r="O117" s="249"/>
      <c r="P117" s="249"/>
      <c r="Q117" s="249"/>
      <c r="R117" s="249"/>
      <c r="S117" s="249"/>
    </row>
    <row r="118" spans="1:19" ht="14.25" x14ac:dyDescent="0.2">
      <c r="A118" s="206"/>
      <c r="B118" s="240" t="s">
        <v>403</v>
      </c>
      <c r="C118" s="190"/>
      <c r="D118" s="190"/>
      <c r="E118" s="372"/>
      <c r="F118" s="190"/>
      <c r="G118" s="190"/>
      <c r="H118" s="190"/>
      <c r="I118" s="190"/>
      <c r="J118" s="208"/>
    </row>
    <row r="119" spans="1:19" ht="15" thickBot="1" x14ac:dyDescent="0.25">
      <c r="A119" s="221"/>
      <c r="B119" s="241" t="s">
        <v>418</v>
      </c>
      <c r="C119" s="443"/>
      <c r="D119" s="443"/>
      <c r="E119" s="443"/>
      <c r="F119" s="443"/>
      <c r="G119" s="443"/>
      <c r="H119" s="443"/>
      <c r="I119" s="495"/>
      <c r="J119" s="222"/>
    </row>
    <row r="120" spans="1:19" x14ac:dyDescent="0.2">
      <c r="E120" s="189"/>
    </row>
    <row r="121" spans="1:19" x14ac:dyDescent="0.2">
      <c r="E121" s="189"/>
    </row>
    <row r="122" spans="1:19" x14ac:dyDescent="0.2">
      <c r="E122" s="189"/>
    </row>
  </sheetData>
  <sheetProtection algorithmName="SHA-512" hashValue="DkzKZpdsy1NrXMA/L3m71dF1nE/b0Cgl2QUDqOHPMXh9lKBYw+ohbiTny3yBEJEH8aKoZAJoOql31W/3kzICCw==" saltValue="4tGjunf0GXDVAeu3fM5JEA==" spinCount="100000" sheet="1" selectLockedCells="1"/>
  <mergeCells count="17">
    <mergeCell ref="O56:R56"/>
    <mergeCell ref="E63:F63"/>
    <mergeCell ref="C71:D71"/>
    <mergeCell ref="E87:F87"/>
    <mergeCell ref="C97:D97"/>
    <mergeCell ref="C18:D18"/>
    <mergeCell ref="B24:F24"/>
    <mergeCell ref="O55:R55"/>
    <mergeCell ref="H2:I2"/>
    <mergeCell ref="E6:I6"/>
    <mergeCell ref="E8:I8"/>
    <mergeCell ref="E10:I10"/>
    <mergeCell ref="B45:G46"/>
    <mergeCell ref="O46:R46"/>
    <mergeCell ref="O49:R49"/>
    <mergeCell ref="O51:R51"/>
    <mergeCell ref="O53:R53"/>
  </mergeCells>
  <dataValidations count="2">
    <dataValidation type="list" allowBlank="1" showInputMessage="1" showErrorMessage="1" sqref="H61 H85">
      <formula1>$M$61:$M$63</formula1>
    </dataValidation>
    <dataValidation type="list" allowBlank="1" showInputMessage="1" showErrorMessage="1" sqref="C18 C97 C71">
      <formula1>$L$73:$L$75</formula1>
    </dataValidation>
  </dataValidations>
  <pageMargins left="0.78740157480314965" right="0.62992125984251968" top="0.39370078740157483" bottom="0.39370078740157483" header="0.31496062992125984" footer="0.11811023622047244"/>
  <pageSetup paperSize="9" scale="69" orientation="portrait" horizontalDpi="0" verticalDpi="0" r:id="rId1"/>
  <headerFooter>
    <oddFooter>&amp;L&amp;8Antrag auf Förderung 
Landkreis Altenburger Land&amp;C&amp;8&amp;A&amp;R&amp;8Datum der Antragstellung &amp;D</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
    <pageSetUpPr fitToPage="1"/>
  </sheetPr>
  <dimension ref="A1:CP56"/>
  <sheetViews>
    <sheetView showGridLines="0" showRowColHeaders="0" showRuler="0" zoomScaleNormal="100" workbookViewId="0">
      <selection activeCell="E5" sqref="E5:R5"/>
    </sheetView>
  </sheetViews>
  <sheetFormatPr baseColWidth="10" defaultColWidth="11.42578125" defaultRowHeight="15" x14ac:dyDescent="0.25"/>
  <cols>
    <col min="1" max="18" width="5.42578125" style="111" customWidth="1"/>
    <col min="19" max="19" width="1.5703125" style="111" customWidth="1"/>
    <col min="20" max="20" width="0.140625" style="111" hidden="1" customWidth="1"/>
    <col min="21" max="21" width="32.5703125" style="111" hidden="1" customWidth="1"/>
    <col min="22" max="22" width="34.85546875" style="111" hidden="1" customWidth="1"/>
    <col min="23" max="23" width="5" style="111" hidden="1" customWidth="1"/>
    <col min="24" max="24" width="14.28515625" style="111" hidden="1" customWidth="1"/>
    <col min="25" max="25" width="8.42578125" style="111" hidden="1" customWidth="1"/>
    <col min="26" max="26" width="11.42578125" style="111" hidden="1" customWidth="1"/>
    <col min="27" max="35" width="11.42578125" style="459" customWidth="1"/>
    <col min="36" max="36" width="4.140625" style="459" customWidth="1"/>
    <col min="37" max="37" width="4.85546875" style="459" customWidth="1"/>
    <col min="38" max="38" width="7.42578125" style="459" customWidth="1"/>
    <col min="39" max="39" width="6.42578125" style="459" customWidth="1"/>
    <col min="40" max="40" width="5.28515625" style="459" customWidth="1"/>
    <col min="41" max="94" width="11.42578125" style="459"/>
    <col min="95" max="16384" width="11.42578125" style="111"/>
  </cols>
  <sheetData>
    <row r="1" spans="1:32" x14ac:dyDescent="0.25">
      <c r="A1" s="106"/>
      <c r="B1" s="107"/>
      <c r="C1" s="107"/>
      <c r="D1" s="107"/>
      <c r="E1" s="107"/>
      <c r="F1" s="107"/>
      <c r="G1" s="107"/>
      <c r="H1" s="107"/>
      <c r="I1" s="107"/>
      <c r="J1" s="107"/>
      <c r="K1" s="107"/>
      <c r="L1" s="107"/>
      <c r="M1" s="107"/>
      <c r="N1" s="108" t="s">
        <v>85</v>
      </c>
      <c r="O1" s="688" t="str">
        <f>IF('Seite 1'!G17="","",'Seite 1'!G17)</f>
        <v/>
      </c>
      <c r="P1" s="689"/>
      <c r="Q1" s="689"/>
      <c r="R1" s="690"/>
      <c r="S1" s="110"/>
    </row>
    <row r="2" spans="1:32" x14ac:dyDescent="0.25">
      <c r="A2" s="112"/>
      <c r="B2" s="113"/>
      <c r="C2" s="113"/>
      <c r="D2" s="113"/>
      <c r="E2" s="113"/>
      <c r="F2" s="113"/>
      <c r="G2" s="113"/>
      <c r="H2" s="113"/>
      <c r="I2" s="113"/>
      <c r="J2" s="113"/>
      <c r="K2" s="113"/>
      <c r="L2" s="113"/>
      <c r="M2" s="113"/>
      <c r="N2" s="114"/>
      <c r="O2" s="115"/>
      <c r="P2" s="115"/>
      <c r="Q2" s="115"/>
      <c r="R2" s="115"/>
      <c r="S2" s="116"/>
    </row>
    <row r="3" spans="1:32" ht="17.25" x14ac:dyDescent="0.25">
      <c r="A3" s="691" t="s">
        <v>317</v>
      </c>
      <c r="B3" s="692"/>
      <c r="C3" s="692"/>
      <c r="D3" s="692"/>
      <c r="E3" s="692"/>
      <c r="F3" s="692"/>
      <c r="G3" s="692"/>
      <c r="H3" s="692"/>
      <c r="I3" s="692"/>
      <c r="J3" s="692"/>
      <c r="K3" s="692"/>
      <c r="L3" s="692"/>
      <c r="M3" s="692"/>
      <c r="N3" s="692"/>
      <c r="O3" s="692"/>
      <c r="P3" s="692"/>
      <c r="Q3" s="692"/>
      <c r="R3" s="692"/>
      <c r="S3" s="693"/>
      <c r="T3" s="111" t="s">
        <v>197</v>
      </c>
      <c r="V3" s="111" t="s">
        <v>182</v>
      </c>
    </row>
    <row r="4" spans="1:32" ht="7.5" customHeight="1" x14ac:dyDescent="0.25">
      <c r="A4" s="112"/>
      <c r="B4" s="113"/>
      <c r="C4" s="113"/>
      <c r="D4" s="113"/>
      <c r="E4" s="113"/>
      <c r="F4" s="113"/>
      <c r="G4" s="113"/>
      <c r="H4" s="113"/>
      <c r="I4" s="113"/>
      <c r="J4" s="113"/>
      <c r="K4" s="113"/>
      <c r="L4" s="113"/>
      <c r="M4" s="113"/>
      <c r="N4" s="113"/>
      <c r="O4" s="113"/>
      <c r="P4" s="113"/>
      <c r="Q4" s="113"/>
      <c r="R4" s="113"/>
      <c r="S4" s="116"/>
      <c r="T4" s="111" t="s">
        <v>181</v>
      </c>
      <c r="V4" s="111" t="s">
        <v>181</v>
      </c>
    </row>
    <row r="5" spans="1:32" x14ac:dyDescent="0.25">
      <c r="A5" s="112" t="s">
        <v>178</v>
      </c>
      <c r="B5" s="113"/>
      <c r="C5" s="113"/>
      <c r="D5" s="113"/>
      <c r="E5" s="694" t="s">
        <v>181</v>
      </c>
      <c r="F5" s="695"/>
      <c r="G5" s="695"/>
      <c r="H5" s="695"/>
      <c r="I5" s="695"/>
      <c r="J5" s="695"/>
      <c r="K5" s="695"/>
      <c r="L5" s="695"/>
      <c r="M5" s="695"/>
      <c r="N5" s="695"/>
      <c r="O5" s="695"/>
      <c r="P5" s="695"/>
      <c r="Q5" s="695"/>
      <c r="R5" s="696"/>
      <c r="S5" s="116"/>
      <c r="T5" s="111" t="s">
        <v>535</v>
      </c>
      <c r="V5" s="111" t="s">
        <v>184</v>
      </c>
    </row>
    <row r="6" spans="1:32" ht="7.5" customHeight="1" x14ac:dyDescent="0.25">
      <c r="A6" s="112"/>
      <c r="B6" s="113"/>
      <c r="C6" s="113"/>
      <c r="D6" s="113"/>
      <c r="E6" s="113"/>
      <c r="F6" s="113"/>
      <c r="G6" s="113"/>
      <c r="H6" s="113"/>
      <c r="I6" s="113"/>
      <c r="J6" s="113"/>
      <c r="K6" s="113"/>
      <c r="L6" s="113"/>
      <c r="M6" s="113"/>
      <c r="N6" s="113"/>
      <c r="O6" s="113"/>
      <c r="P6" s="113"/>
      <c r="Q6" s="113"/>
      <c r="R6" s="113"/>
      <c r="S6" s="116"/>
      <c r="T6" s="111" t="s">
        <v>536</v>
      </c>
      <c r="V6" s="111" t="s">
        <v>185</v>
      </c>
    </row>
    <row r="7" spans="1:32" x14ac:dyDescent="0.25">
      <c r="A7" s="112" t="s">
        <v>203</v>
      </c>
      <c r="B7" s="113"/>
      <c r="C7" s="113"/>
      <c r="D7" s="113"/>
      <c r="E7" s="694" t="s">
        <v>181</v>
      </c>
      <c r="F7" s="695"/>
      <c r="G7" s="695"/>
      <c r="H7" s="695"/>
      <c r="I7" s="695"/>
      <c r="J7" s="695"/>
      <c r="K7" s="695"/>
      <c r="L7" s="695"/>
      <c r="M7" s="695"/>
      <c r="N7" s="695"/>
      <c r="O7" s="695"/>
      <c r="P7" s="695"/>
      <c r="Q7" s="695"/>
      <c r="R7" s="696"/>
      <c r="S7" s="116"/>
      <c r="T7" s="111" t="s">
        <v>537</v>
      </c>
      <c r="V7" s="111" t="s">
        <v>186</v>
      </c>
    </row>
    <row r="8" spans="1:32" ht="7.5" customHeight="1" x14ac:dyDescent="0.25">
      <c r="A8" s="112"/>
      <c r="B8" s="113"/>
      <c r="C8" s="113"/>
      <c r="D8" s="113"/>
      <c r="E8" s="113"/>
      <c r="F8" s="113"/>
      <c r="G8" s="113"/>
      <c r="H8" s="113"/>
      <c r="I8" s="113"/>
      <c r="J8" s="113"/>
      <c r="K8" s="113"/>
      <c r="L8" s="113"/>
      <c r="M8" s="113"/>
      <c r="N8" s="113"/>
      <c r="O8" s="113"/>
      <c r="P8" s="113"/>
      <c r="Q8" s="113"/>
      <c r="R8" s="113"/>
      <c r="S8" s="116"/>
      <c r="T8" s="111" t="s">
        <v>538</v>
      </c>
      <c r="V8" s="111" t="s">
        <v>187</v>
      </c>
    </row>
    <row r="9" spans="1:32" x14ac:dyDescent="0.25">
      <c r="A9" s="112"/>
      <c r="B9" s="113"/>
      <c r="C9" s="113"/>
      <c r="D9" s="113"/>
      <c r="E9" s="697" t="s">
        <v>179</v>
      </c>
      <c r="F9" s="698"/>
      <c r="G9" s="698"/>
      <c r="H9" s="698"/>
      <c r="I9" s="699"/>
      <c r="J9" s="113"/>
      <c r="K9" s="113"/>
      <c r="L9" s="113"/>
      <c r="M9" s="113"/>
      <c r="N9" s="113"/>
      <c r="O9" s="113"/>
      <c r="P9" s="113"/>
      <c r="Q9" s="113"/>
      <c r="R9" s="113"/>
      <c r="S9" s="116"/>
      <c r="T9" s="111" t="s">
        <v>198</v>
      </c>
      <c r="V9" s="111" t="s">
        <v>183</v>
      </c>
      <c r="W9" s="388"/>
      <c r="X9" s="388"/>
      <c r="Y9" s="388"/>
      <c r="Z9" s="388"/>
      <c r="AA9" s="460"/>
      <c r="AB9" s="460"/>
      <c r="AC9" s="460"/>
      <c r="AD9" s="460"/>
      <c r="AE9" s="460"/>
      <c r="AF9" s="460"/>
    </row>
    <row r="10" spans="1:32" ht="7.5" customHeight="1" x14ac:dyDescent="0.25">
      <c r="A10" s="112"/>
      <c r="B10" s="113"/>
      <c r="C10" s="113"/>
      <c r="D10" s="113"/>
      <c r="E10" s="113"/>
      <c r="F10" s="113"/>
      <c r="G10" s="113"/>
      <c r="H10" s="113"/>
      <c r="I10" s="113"/>
      <c r="J10" s="113"/>
      <c r="K10" s="113"/>
      <c r="L10" s="113"/>
      <c r="M10" s="113"/>
      <c r="N10" s="113"/>
      <c r="O10" s="113"/>
      <c r="P10" s="113"/>
      <c r="Q10" s="113"/>
      <c r="R10" s="113"/>
      <c r="S10" s="116"/>
      <c r="V10" s="111" t="s">
        <v>188</v>
      </c>
      <c r="W10" s="388"/>
      <c r="X10" s="388"/>
      <c r="Y10" s="388"/>
      <c r="Z10" s="388"/>
      <c r="AA10" s="460"/>
      <c r="AB10" s="460"/>
      <c r="AC10" s="460"/>
      <c r="AD10" s="460"/>
      <c r="AE10" s="460"/>
      <c r="AF10" s="460"/>
    </row>
    <row r="11" spans="1:32" x14ac:dyDescent="0.25">
      <c r="A11" s="112"/>
      <c r="B11" s="113"/>
      <c r="C11" s="113"/>
      <c r="D11" s="113"/>
      <c r="E11" s="697" t="s">
        <v>180</v>
      </c>
      <c r="F11" s="698"/>
      <c r="G11" s="698"/>
      <c r="H11" s="698"/>
      <c r="I11" s="699"/>
      <c r="J11" s="113"/>
      <c r="K11" s="113"/>
      <c r="L11" s="113"/>
      <c r="M11" s="113"/>
      <c r="N11" s="113"/>
      <c r="O11" s="113"/>
      <c r="P11" s="113"/>
      <c r="Q11" s="113"/>
      <c r="R11" s="113"/>
      <c r="S11" s="116"/>
      <c r="V11" s="111" t="s">
        <v>189</v>
      </c>
      <c r="W11" s="388"/>
      <c r="X11" s="388"/>
      <c r="Y11" s="388"/>
      <c r="Z11" s="388"/>
      <c r="AA11" s="460"/>
      <c r="AB11" s="460"/>
      <c r="AC11" s="460"/>
      <c r="AD11" s="460"/>
      <c r="AE11" s="460"/>
      <c r="AF11" s="460"/>
    </row>
    <row r="12" spans="1:32" ht="9" customHeight="1" thickBot="1" x14ac:dyDescent="0.3">
      <c r="A12" s="392"/>
      <c r="B12" s="391"/>
      <c r="C12" s="391"/>
      <c r="D12" s="391"/>
      <c r="E12" s="390"/>
      <c r="F12" s="390"/>
      <c r="G12" s="390"/>
      <c r="H12" s="390"/>
      <c r="I12" s="390"/>
      <c r="J12" s="390"/>
      <c r="K12" s="390"/>
      <c r="L12" s="390"/>
      <c r="M12" s="390"/>
      <c r="N12" s="390"/>
      <c r="O12" s="390"/>
      <c r="P12" s="390"/>
      <c r="Q12" s="390"/>
      <c r="R12" s="390"/>
      <c r="S12" s="389"/>
      <c r="V12" t="s">
        <v>552</v>
      </c>
      <c r="W12" s="388"/>
      <c r="X12" s="388"/>
      <c r="Y12" s="388"/>
      <c r="Z12" s="388"/>
      <c r="AA12" s="460"/>
      <c r="AB12" s="460"/>
      <c r="AC12" s="460"/>
      <c r="AD12" s="460"/>
      <c r="AE12" s="460"/>
      <c r="AF12" s="460"/>
    </row>
    <row r="13" spans="1:32" ht="15.75" thickTop="1" x14ac:dyDescent="0.25">
      <c r="A13" s="112"/>
      <c r="B13" s="113"/>
      <c r="C13" s="113"/>
      <c r="D13" s="113"/>
      <c r="E13" s="113"/>
      <c r="F13" s="113"/>
      <c r="G13" s="113"/>
      <c r="H13" s="113"/>
      <c r="I13" s="113"/>
      <c r="J13" s="113"/>
      <c r="K13" s="113"/>
      <c r="L13" s="113"/>
      <c r="M13" s="113"/>
      <c r="N13" s="113"/>
      <c r="O13" s="113"/>
      <c r="P13" s="113"/>
      <c r="Q13" s="113"/>
      <c r="R13" s="113"/>
      <c r="S13" s="116"/>
      <c r="V13" s="111" t="s">
        <v>190</v>
      </c>
      <c r="W13" s="388"/>
      <c r="X13" s="388"/>
      <c r="Y13" s="388"/>
      <c r="Z13" s="388"/>
      <c r="AA13" s="460"/>
      <c r="AB13" s="460"/>
      <c r="AC13" s="460"/>
      <c r="AD13" s="460"/>
      <c r="AE13" s="460"/>
      <c r="AF13" s="460"/>
    </row>
    <row r="14" spans="1:32" x14ac:dyDescent="0.25">
      <c r="A14" s="660" t="s">
        <v>603</v>
      </c>
      <c r="B14" s="661"/>
      <c r="C14" s="661"/>
      <c r="D14" s="661"/>
      <c r="E14" s="661"/>
      <c r="F14" s="661"/>
      <c r="G14" s="661"/>
      <c r="H14" s="661"/>
      <c r="I14" s="661"/>
      <c r="J14" s="661"/>
      <c r="K14" s="661"/>
      <c r="L14" s="661"/>
      <c r="M14" s="661"/>
      <c r="N14" s="661"/>
      <c r="O14" s="661"/>
      <c r="P14" s="661"/>
      <c r="Q14" s="661"/>
      <c r="R14" s="661"/>
      <c r="S14" s="116"/>
      <c r="V14" s="111" t="s">
        <v>191</v>
      </c>
      <c r="W14" s="388"/>
      <c r="X14" s="388"/>
      <c r="Y14" s="388"/>
      <c r="Z14" s="388"/>
      <c r="AA14" s="460"/>
      <c r="AB14" s="460"/>
      <c r="AC14" s="460"/>
      <c r="AD14" s="460"/>
      <c r="AE14" s="460"/>
      <c r="AF14" s="460"/>
    </row>
    <row r="15" spans="1:32" x14ac:dyDescent="0.25">
      <c r="A15" s="660"/>
      <c r="B15" s="661"/>
      <c r="C15" s="661"/>
      <c r="D15" s="661"/>
      <c r="E15" s="661"/>
      <c r="F15" s="661"/>
      <c r="G15" s="661"/>
      <c r="H15" s="661"/>
      <c r="I15" s="661"/>
      <c r="J15" s="661"/>
      <c r="K15" s="661"/>
      <c r="L15" s="661"/>
      <c r="M15" s="661"/>
      <c r="N15" s="661"/>
      <c r="O15" s="661"/>
      <c r="P15" s="661"/>
      <c r="Q15" s="661"/>
      <c r="R15" s="661"/>
      <c r="S15" s="116"/>
      <c r="V15" s="111" t="s">
        <v>192</v>
      </c>
      <c r="W15" s="388"/>
      <c r="X15" s="388"/>
      <c r="Y15" s="388"/>
      <c r="Z15" s="388"/>
      <c r="AA15" s="460"/>
      <c r="AB15" s="460"/>
      <c r="AC15" s="460"/>
      <c r="AD15" s="460"/>
      <c r="AE15" s="460"/>
      <c r="AF15" s="460"/>
    </row>
    <row r="16" spans="1:32" ht="6.75" customHeight="1" x14ac:dyDescent="0.25">
      <c r="A16" s="112"/>
      <c r="B16" s="113"/>
      <c r="C16" s="113"/>
      <c r="D16" s="113"/>
      <c r="E16" s="113"/>
      <c r="F16" s="113"/>
      <c r="G16" s="113"/>
      <c r="H16" s="113"/>
      <c r="I16" s="113"/>
      <c r="J16" s="113"/>
      <c r="K16" s="113"/>
      <c r="L16" s="113"/>
      <c r="M16" s="113"/>
      <c r="N16" s="113"/>
      <c r="O16" s="113"/>
      <c r="P16" s="113"/>
      <c r="Q16" s="113"/>
      <c r="R16" s="113"/>
      <c r="S16" s="116"/>
      <c r="V16" s="111" t="s">
        <v>193</v>
      </c>
      <c r="W16" s="388"/>
      <c r="X16" s="388"/>
      <c r="Y16" s="388"/>
      <c r="Z16" s="388"/>
      <c r="AA16" s="460"/>
      <c r="AB16" s="460"/>
      <c r="AC16" s="460"/>
      <c r="AD16" s="460"/>
      <c r="AE16" s="460"/>
      <c r="AF16" s="460"/>
    </row>
    <row r="17" spans="1:32" ht="15" customHeight="1" x14ac:dyDescent="0.25">
      <c r="A17" s="660" t="s">
        <v>495</v>
      </c>
      <c r="B17" s="661"/>
      <c r="C17" s="661"/>
      <c r="D17" s="661"/>
      <c r="E17" s="661"/>
      <c r="F17" s="661"/>
      <c r="G17" s="661"/>
      <c r="H17" s="661"/>
      <c r="I17" s="661"/>
      <c r="J17" s="661"/>
      <c r="K17" s="661"/>
      <c r="L17" s="661"/>
      <c r="M17" s="661"/>
      <c r="N17" s="386"/>
      <c r="O17" s="113"/>
      <c r="P17" s="113"/>
      <c r="Q17" s="113"/>
      <c r="R17" s="113"/>
      <c r="S17" s="116"/>
      <c r="V17" s="111" t="s">
        <v>194</v>
      </c>
      <c r="W17" s="388"/>
      <c r="X17" s="388"/>
      <c r="Y17" s="388"/>
      <c r="Z17" s="388"/>
      <c r="AA17" s="460"/>
      <c r="AB17" s="460"/>
      <c r="AC17" s="460"/>
      <c r="AD17" s="460"/>
      <c r="AE17" s="460"/>
      <c r="AF17" s="460"/>
    </row>
    <row r="18" spans="1:32" x14ac:dyDescent="0.25">
      <c r="A18" s="660"/>
      <c r="B18" s="661"/>
      <c r="C18" s="661"/>
      <c r="D18" s="661"/>
      <c r="E18" s="661"/>
      <c r="F18" s="661"/>
      <c r="G18" s="661"/>
      <c r="H18" s="661"/>
      <c r="I18" s="661"/>
      <c r="J18" s="661"/>
      <c r="K18" s="661"/>
      <c r="L18" s="661"/>
      <c r="M18" s="661"/>
      <c r="N18" s="386"/>
      <c r="O18" s="113"/>
      <c r="P18" s="113"/>
      <c r="Q18" s="113"/>
      <c r="R18" s="113"/>
      <c r="S18" s="116"/>
      <c r="V18" s="111" t="s">
        <v>195</v>
      </c>
      <c r="W18" s="388"/>
      <c r="X18" s="388"/>
      <c r="Y18" s="388"/>
      <c r="Z18" s="388"/>
      <c r="AA18" s="460"/>
      <c r="AB18" s="460"/>
      <c r="AC18" s="460"/>
      <c r="AD18" s="460"/>
      <c r="AE18" s="460"/>
      <c r="AF18" s="460"/>
    </row>
    <row r="19" spans="1:32" x14ac:dyDescent="0.25">
      <c r="A19" s="660"/>
      <c r="B19" s="661"/>
      <c r="C19" s="661"/>
      <c r="D19" s="661"/>
      <c r="E19" s="661"/>
      <c r="F19" s="661"/>
      <c r="G19" s="661"/>
      <c r="H19" s="661"/>
      <c r="I19" s="661"/>
      <c r="J19" s="661"/>
      <c r="K19" s="661"/>
      <c r="L19" s="661"/>
      <c r="M19" s="661"/>
      <c r="N19" s="386"/>
      <c r="O19" s="579"/>
      <c r="P19" s="579" t="s">
        <v>199</v>
      </c>
      <c r="Q19" s="579"/>
      <c r="R19" s="579" t="s">
        <v>200</v>
      </c>
      <c r="S19" s="116"/>
      <c r="V19" s="111" t="s">
        <v>196</v>
      </c>
      <c r="W19" s="388"/>
      <c r="X19" s="388"/>
      <c r="Y19" s="388"/>
      <c r="Z19" s="388"/>
      <c r="AA19" s="460"/>
      <c r="AB19" s="460"/>
      <c r="AC19" s="460"/>
      <c r="AD19" s="460"/>
      <c r="AE19" s="460"/>
      <c r="AF19" s="460"/>
    </row>
    <row r="20" spans="1:32" ht="15.75" thickBot="1" x14ac:dyDescent="0.3">
      <c r="A20" s="387"/>
      <c r="B20" s="386"/>
      <c r="C20" s="386"/>
      <c r="D20" s="386"/>
      <c r="E20" s="386"/>
      <c r="F20" s="386"/>
      <c r="G20" s="386"/>
      <c r="H20" s="386"/>
      <c r="I20" s="386"/>
      <c r="J20" s="386"/>
      <c r="K20" s="386"/>
      <c r="L20" s="386"/>
      <c r="M20" s="386"/>
      <c r="N20" s="386"/>
      <c r="O20" s="385"/>
      <c r="P20" s="385"/>
      <c r="Q20" s="385"/>
      <c r="R20" s="385"/>
      <c r="S20" s="116"/>
      <c r="V20" s="111" t="s">
        <v>553</v>
      </c>
    </row>
    <row r="21" spans="1:32" ht="15.75" thickTop="1" x14ac:dyDescent="0.25">
      <c r="A21" s="384"/>
      <c r="B21" s="383"/>
      <c r="C21" s="383"/>
      <c r="D21" s="383"/>
      <c r="E21" s="383"/>
      <c r="F21" s="383"/>
      <c r="G21" s="383"/>
      <c r="H21" s="383"/>
      <c r="I21" s="383"/>
      <c r="J21" s="383"/>
      <c r="K21" s="383"/>
      <c r="L21" s="383"/>
      <c r="M21" s="383"/>
      <c r="N21" s="383"/>
      <c r="O21" s="383"/>
      <c r="P21" s="383"/>
      <c r="Q21" s="383"/>
      <c r="R21" s="383"/>
      <c r="S21" s="382"/>
    </row>
    <row r="22" spans="1:32" x14ac:dyDescent="0.25">
      <c r="A22" s="662" t="s">
        <v>496</v>
      </c>
      <c r="B22" s="663"/>
      <c r="C22" s="663"/>
      <c r="D22" s="663"/>
      <c r="E22" s="679" t="s">
        <v>24</v>
      </c>
      <c r="F22" s="680"/>
      <c r="G22" s="680"/>
      <c r="H22" s="680"/>
      <c r="I22" s="680"/>
      <c r="J22" s="680"/>
      <c r="K22" s="681"/>
      <c r="L22" s="673" t="s">
        <v>201</v>
      </c>
      <c r="M22" s="674"/>
      <c r="N22" s="674"/>
      <c r="O22" s="674"/>
      <c r="P22" s="674"/>
      <c r="Q22" s="674"/>
      <c r="R22" s="675"/>
      <c r="S22" s="116"/>
    </row>
    <row r="23" spans="1:32" x14ac:dyDescent="0.25">
      <c r="A23" s="662"/>
      <c r="B23" s="663"/>
      <c r="C23" s="663"/>
      <c r="D23" s="663"/>
      <c r="E23" s="682" t="s">
        <v>93</v>
      </c>
      <c r="F23" s="683"/>
      <c r="G23" s="683"/>
      <c r="H23" s="683"/>
      <c r="I23" s="683"/>
      <c r="J23" s="683"/>
      <c r="K23" s="684"/>
      <c r="L23" s="676"/>
      <c r="M23" s="677"/>
      <c r="N23" s="677"/>
      <c r="O23" s="677"/>
      <c r="P23" s="677"/>
      <c r="Q23" s="677"/>
      <c r="R23" s="678"/>
      <c r="S23" s="116"/>
    </row>
    <row r="24" spans="1:32" ht="25.5" customHeight="1" x14ac:dyDescent="0.25">
      <c r="A24" s="662"/>
      <c r="B24" s="663"/>
      <c r="C24" s="663"/>
      <c r="D24" s="663"/>
      <c r="E24" s="685"/>
      <c r="F24" s="686"/>
      <c r="G24" s="686"/>
      <c r="H24" s="686"/>
      <c r="I24" s="686"/>
      <c r="J24" s="686"/>
      <c r="K24" s="687"/>
      <c r="L24" s="664"/>
      <c r="M24" s="665"/>
      <c r="N24" s="665"/>
      <c r="O24" s="665"/>
      <c r="P24" s="665"/>
      <c r="Q24" s="665"/>
      <c r="R24" s="666"/>
      <c r="S24" s="116"/>
    </row>
    <row r="25" spans="1:32" ht="25.5" customHeight="1" x14ac:dyDescent="0.25">
      <c r="A25" s="662"/>
      <c r="B25" s="663"/>
      <c r="C25" s="663"/>
      <c r="D25" s="663"/>
      <c r="E25" s="670"/>
      <c r="F25" s="671"/>
      <c r="G25" s="671"/>
      <c r="H25" s="671"/>
      <c r="I25" s="671"/>
      <c r="J25" s="671"/>
      <c r="K25" s="672"/>
      <c r="L25" s="667"/>
      <c r="M25" s="668"/>
      <c r="N25" s="668"/>
      <c r="O25" s="668"/>
      <c r="P25" s="668"/>
      <c r="Q25" s="668"/>
      <c r="R25" s="669"/>
      <c r="S25" s="116"/>
    </row>
    <row r="26" spans="1:32" ht="25.5" customHeight="1" x14ac:dyDescent="0.25">
      <c r="A26" s="662"/>
      <c r="B26" s="663"/>
      <c r="C26" s="663"/>
      <c r="D26" s="663"/>
      <c r="E26" s="685"/>
      <c r="F26" s="686"/>
      <c r="G26" s="686"/>
      <c r="H26" s="686"/>
      <c r="I26" s="686"/>
      <c r="J26" s="686"/>
      <c r="K26" s="687"/>
      <c r="L26" s="664"/>
      <c r="M26" s="665"/>
      <c r="N26" s="665"/>
      <c r="O26" s="665"/>
      <c r="P26" s="665"/>
      <c r="Q26" s="665"/>
      <c r="R26" s="666"/>
      <c r="S26" s="116"/>
    </row>
    <row r="27" spans="1:32" ht="25.5" customHeight="1" x14ac:dyDescent="0.25">
      <c r="A27" s="662"/>
      <c r="B27" s="663"/>
      <c r="C27" s="663"/>
      <c r="D27" s="663"/>
      <c r="E27" s="670"/>
      <c r="F27" s="671"/>
      <c r="G27" s="671"/>
      <c r="H27" s="671"/>
      <c r="I27" s="671"/>
      <c r="J27" s="671"/>
      <c r="K27" s="672"/>
      <c r="L27" s="667"/>
      <c r="M27" s="668"/>
      <c r="N27" s="668"/>
      <c r="O27" s="668"/>
      <c r="P27" s="668"/>
      <c r="Q27" s="668"/>
      <c r="R27" s="669"/>
      <c r="S27" s="116"/>
    </row>
    <row r="28" spans="1:32" ht="25.5" customHeight="1" x14ac:dyDescent="0.25">
      <c r="A28" s="662"/>
      <c r="B28" s="663"/>
      <c r="C28" s="663"/>
      <c r="D28" s="663"/>
      <c r="E28" s="685"/>
      <c r="F28" s="686"/>
      <c r="G28" s="686"/>
      <c r="H28" s="686"/>
      <c r="I28" s="686"/>
      <c r="J28" s="686"/>
      <c r="K28" s="687"/>
      <c r="L28" s="664"/>
      <c r="M28" s="665"/>
      <c r="N28" s="665"/>
      <c r="O28" s="665"/>
      <c r="P28" s="665"/>
      <c r="Q28" s="665"/>
      <c r="R28" s="666"/>
      <c r="S28" s="116"/>
    </row>
    <row r="29" spans="1:32" ht="25.5" customHeight="1" x14ac:dyDescent="0.25">
      <c r="A29" s="662"/>
      <c r="B29" s="663"/>
      <c r="C29" s="663"/>
      <c r="D29" s="663"/>
      <c r="E29" s="670"/>
      <c r="F29" s="671"/>
      <c r="G29" s="671"/>
      <c r="H29" s="671"/>
      <c r="I29" s="671"/>
      <c r="J29" s="671"/>
      <c r="K29" s="672"/>
      <c r="L29" s="667"/>
      <c r="M29" s="668"/>
      <c r="N29" s="668"/>
      <c r="O29" s="668"/>
      <c r="P29" s="668"/>
      <c r="Q29" s="668"/>
      <c r="R29" s="669"/>
      <c r="S29" s="116"/>
    </row>
    <row r="30" spans="1:32" x14ac:dyDescent="0.25">
      <c r="A30" s="112"/>
      <c r="B30" s="113"/>
      <c r="C30" s="113"/>
      <c r="D30" s="113"/>
      <c r="E30" s="113"/>
      <c r="F30" s="113"/>
      <c r="G30" s="113"/>
      <c r="H30" s="113"/>
      <c r="I30" s="113"/>
      <c r="J30" s="113"/>
      <c r="K30" s="113"/>
      <c r="L30" s="113"/>
      <c r="M30" s="113"/>
      <c r="N30" s="113"/>
      <c r="O30" s="113"/>
      <c r="P30" s="113"/>
      <c r="Q30" s="113"/>
      <c r="R30" s="113"/>
      <c r="S30" s="116"/>
    </row>
    <row r="31" spans="1:32" ht="17.25" x14ac:dyDescent="0.25">
      <c r="A31" s="550" t="s">
        <v>602</v>
      </c>
      <c r="B31" s="381"/>
      <c r="C31" s="381"/>
      <c r="D31" s="381"/>
      <c r="E31" s="381"/>
      <c r="F31" s="381"/>
      <c r="G31" s="381"/>
      <c r="H31" s="113"/>
      <c r="I31" s="113"/>
      <c r="J31" s="113"/>
      <c r="K31" s="113"/>
      <c r="L31" s="113"/>
      <c r="M31" s="113"/>
      <c r="N31" s="113"/>
      <c r="O31" s="113"/>
      <c r="P31" s="113"/>
      <c r="Q31" s="113"/>
      <c r="R31" s="113"/>
      <c r="S31" s="116"/>
    </row>
    <row r="32" spans="1:32" ht="15" customHeight="1" x14ac:dyDescent="0.25">
      <c r="A32" s="445"/>
      <c r="B32" s="171"/>
      <c r="C32" s="171"/>
      <c r="D32" s="171"/>
      <c r="E32" s="171"/>
      <c r="F32" s="171"/>
      <c r="G32" s="171"/>
      <c r="H32" s="171"/>
      <c r="I32" s="171"/>
      <c r="J32" s="171"/>
      <c r="K32" s="171"/>
      <c r="L32" s="704" t="s">
        <v>208</v>
      </c>
      <c r="M32" s="705"/>
      <c r="N32" s="706"/>
      <c r="O32" s="724" t="s">
        <v>492</v>
      </c>
      <c r="P32" s="725"/>
      <c r="Q32" s="725"/>
      <c r="R32" s="726"/>
      <c r="S32" s="116"/>
    </row>
    <row r="33" spans="1:19" x14ac:dyDescent="0.25">
      <c r="A33" s="446" t="s">
        <v>207</v>
      </c>
      <c r="B33" s="170"/>
      <c r="C33" s="170"/>
      <c r="D33" s="170"/>
      <c r="E33" s="170"/>
      <c r="F33" s="170"/>
      <c r="G33" s="170"/>
      <c r="H33" s="170"/>
      <c r="I33" s="170"/>
      <c r="J33" s="170"/>
      <c r="K33" s="170"/>
      <c r="L33" s="707"/>
      <c r="M33" s="708"/>
      <c r="N33" s="709"/>
      <c r="O33" s="727"/>
      <c r="P33" s="728"/>
      <c r="Q33" s="728"/>
      <c r="R33" s="729"/>
      <c r="S33" s="116"/>
    </row>
    <row r="34" spans="1:19" x14ac:dyDescent="0.25">
      <c r="A34" s="447"/>
      <c r="B34" s="170"/>
      <c r="C34" s="170"/>
      <c r="D34" s="170"/>
      <c r="E34" s="170"/>
      <c r="F34" s="170"/>
      <c r="G34" s="170"/>
      <c r="H34" s="170"/>
      <c r="I34" s="170"/>
      <c r="J34" s="170"/>
      <c r="K34" s="170"/>
      <c r="L34" s="707"/>
      <c r="M34" s="708"/>
      <c r="N34" s="709"/>
      <c r="O34" s="727"/>
      <c r="P34" s="728"/>
      <c r="Q34" s="728"/>
      <c r="R34" s="729"/>
      <c r="S34" s="116"/>
    </row>
    <row r="35" spans="1:19" ht="4.5" customHeight="1" x14ac:dyDescent="0.25">
      <c r="A35" s="730" t="s">
        <v>205</v>
      </c>
      <c r="B35" s="170"/>
      <c r="C35" s="170"/>
      <c r="D35" s="170"/>
      <c r="E35" s="170"/>
      <c r="F35" s="170"/>
      <c r="G35" s="170"/>
      <c r="H35" s="170"/>
      <c r="I35" s="170"/>
      <c r="J35" s="170"/>
      <c r="K35" s="170"/>
      <c r="L35" s="707"/>
      <c r="M35" s="708"/>
      <c r="N35" s="709"/>
      <c r="O35" s="727"/>
      <c r="P35" s="728"/>
      <c r="Q35" s="728"/>
      <c r="R35" s="729"/>
      <c r="S35" s="116"/>
    </row>
    <row r="36" spans="1:19" ht="11.25" customHeight="1" x14ac:dyDescent="0.25">
      <c r="A36" s="730"/>
      <c r="B36" s="170"/>
      <c r="C36" s="170"/>
      <c r="D36" s="170"/>
      <c r="E36" s="170"/>
      <c r="F36" s="170"/>
      <c r="G36" s="170"/>
      <c r="H36" s="170"/>
      <c r="I36" s="170"/>
      <c r="J36" s="170"/>
      <c r="K36" s="170"/>
      <c r="L36" s="374"/>
      <c r="M36" s="375"/>
      <c r="N36" s="376"/>
      <c r="O36" s="732" t="s">
        <v>209</v>
      </c>
      <c r="P36" s="734" t="s">
        <v>210</v>
      </c>
      <c r="Q36" s="734" t="s">
        <v>497</v>
      </c>
      <c r="R36" s="736" t="s">
        <v>211</v>
      </c>
      <c r="S36" s="116"/>
    </row>
    <row r="37" spans="1:19" x14ac:dyDescent="0.25">
      <c r="A37" s="730"/>
      <c r="B37" s="170"/>
      <c r="C37" s="170"/>
      <c r="D37" s="170"/>
      <c r="E37" s="170"/>
      <c r="F37" s="170"/>
      <c r="G37" s="170"/>
      <c r="H37" s="170"/>
      <c r="I37" s="170"/>
      <c r="J37" s="170"/>
      <c r="K37" s="170"/>
      <c r="L37" s="374"/>
      <c r="M37" s="375"/>
      <c r="N37" s="376"/>
      <c r="O37" s="732"/>
      <c r="P37" s="734"/>
      <c r="Q37" s="734"/>
      <c r="R37" s="736"/>
      <c r="S37" s="116"/>
    </row>
    <row r="38" spans="1:19" x14ac:dyDescent="0.25">
      <c r="A38" s="730"/>
      <c r="B38" s="170"/>
      <c r="C38" s="170"/>
      <c r="D38" s="170"/>
      <c r="E38" s="170"/>
      <c r="F38" s="170"/>
      <c r="G38" s="170"/>
      <c r="H38" s="170"/>
      <c r="I38" s="170"/>
      <c r="J38" s="170"/>
      <c r="K38" s="170"/>
      <c r="L38" s="374"/>
      <c r="M38" s="375"/>
      <c r="N38" s="376"/>
      <c r="O38" s="732"/>
      <c r="P38" s="734"/>
      <c r="Q38" s="734"/>
      <c r="R38" s="736"/>
      <c r="S38" s="116"/>
    </row>
    <row r="39" spans="1:19" x14ac:dyDescent="0.25">
      <c r="A39" s="730"/>
      <c r="B39" s="714" t="s">
        <v>206</v>
      </c>
      <c r="C39" s="714"/>
      <c r="D39" s="714"/>
      <c r="E39" s="714"/>
      <c r="F39" s="170"/>
      <c r="G39" s="170"/>
      <c r="H39" s="170"/>
      <c r="I39" s="170"/>
      <c r="J39" s="170"/>
      <c r="K39" s="170"/>
      <c r="L39" s="374"/>
      <c r="M39" s="375"/>
      <c r="N39" s="376"/>
      <c r="O39" s="732"/>
      <c r="P39" s="734"/>
      <c r="Q39" s="734"/>
      <c r="R39" s="736"/>
      <c r="S39" s="116"/>
    </row>
    <row r="40" spans="1:19" x14ac:dyDescent="0.25">
      <c r="A40" s="731"/>
      <c r="B40" s="172"/>
      <c r="C40" s="172"/>
      <c r="D40" s="172"/>
      <c r="E40" s="172"/>
      <c r="F40" s="172"/>
      <c r="G40" s="172"/>
      <c r="H40" s="172"/>
      <c r="I40" s="172"/>
      <c r="J40" s="172"/>
      <c r="K40" s="172"/>
      <c r="L40" s="377"/>
      <c r="M40" s="378"/>
      <c r="N40" s="379"/>
      <c r="O40" s="733"/>
      <c r="P40" s="735"/>
      <c r="Q40" s="735"/>
      <c r="R40" s="737"/>
      <c r="S40" s="116"/>
    </row>
    <row r="41" spans="1:19" x14ac:dyDescent="0.25">
      <c r="A41" s="448">
        <v>1</v>
      </c>
      <c r="B41" s="715" t="s">
        <v>212</v>
      </c>
      <c r="C41" s="715"/>
      <c r="D41" s="715"/>
      <c r="E41" s="715"/>
      <c r="F41" s="715"/>
      <c r="G41" s="715"/>
      <c r="H41" s="715"/>
      <c r="I41" s="715"/>
      <c r="J41" s="715"/>
      <c r="K41" s="715"/>
      <c r="L41" s="717" t="s">
        <v>213</v>
      </c>
      <c r="M41" s="718"/>
      <c r="N41" s="719"/>
      <c r="O41" s="580"/>
      <c r="P41" s="581"/>
      <c r="Q41" s="581"/>
      <c r="R41" s="582"/>
      <c r="S41" s="116"/>
    </row>
    <row r="42" spans="1:19" x14ac:dyDescent="0.25">
      <c r="A42" s="449">
        <v>2</v>
      </c>
      <c r="B42" s="710" t="s">
        <v>214</v>
      </c>
      <c r="C42" s="710"/>
      <c r="D42" s="710"/>
      <c r="E42" s="710"/>
      <c r="F42" s="710"/>
      <c r="G42" s="710"/>
      <c r="H42" s="710"/>
      <c r="I42" s="710"/>
      <c r="J42" s="710"/>
      <c r="K42" s="710"/>
      <c r="L42" s="711" t="s">
        <v>215</v>
      </c>
      <c r="M42" s="712"/>
      <c r="N42" s="713"/>
      <c r="O42" s="583"/>
      <c r="P42" s="584"/>
      <c r="Q42" s="584"/>
      <c r="R42" s="585"/>
      <c r="S42" s="116"/>
    </row>
    <row r="43" spans="1:19" x14ac:dyDescent="0.25">
      <c r="A43" s="449">
        <v>3</v>
      </c>
      <c r="B43" s="710" t="s">
        <v>216</v>
      </c>
      <c r="C43" s="710"/>
      <c r="D43" s="710"/>
      <c r="E43" s="710"/>
      <c r="F43" s="710"/>
      <c r="G43" s="710"/>
      <c r="H43" s="710"/>
      <c r="I43" s="710"/>
      <c r="J43" s="710"/>
      <c r="K43" s="710"/>
      <c r="L43" s="711" t="s">
        <v>215</v>
      </c>
      <c r="M43" s="712"/>
      <c r="N43" s="713"/>
      <c r="O43" s="583"/>
      <c r="P43" s="584"/>
      <c r="Q43" s="584"/>
      <c r="R43" s="585"/>
      <c r="S43" s="116"/>
    </row>
    <row r="44" spans="1:19" x14ac:dyDescent="0.25">
      <c r="A44" s="449">
        <v>4</v>
      </c>
      <c r="B44" s="710" t="s">
        <v>318</v>
      </c>
      <c r="C44" s="710"/>
      <c r="D44" s="710"/>
      <c r="E44" s="710"/>
      <c r="F44" s="710"/>
      <c r="G44" s="710"/>
      <c r="H44" s="710"/>
      <c r="I44" s="710"/>
      <c r="J44" s="710"/>
      <c r="K44" s="710"/>
      <c r="L44" s="711" t="s">
        <v>215</v>
      </c>
      <c r="M44" s="712"/>
      <c r="N44" s="713"/>
      <c r="O44" s="583"/>
      <c r="P44" s="584"/>
      <c r="Q44" s="584"/>
      <c r="R44" s="585"/>
      <c r="S44" s="116"/>
    </row>
    <row r="45" spans="1:19" ht="25.5" customHeight="1" x14ac:dyDescent="0.25">
      <c r="A45" s="449">
        <v>5</v>
      </c>
      <c r="B45" s="716" t="s">
        <v>217</v>
      </c>
      <c r="C45" s="710"/>
      <c r="D45" s="710"/>
      <c r="E45" s="710"/>
      <c r="F45" s="710"/>
      <c r="G45" s="710"/>
      <c r="H45" s="710"/>
      <c r="I45" s="710"/>
      <c r="J45" s="710"/>
      <c r="K45" s="710"/>
      <c r="L45" s="711" t="s">
        <v>215</v>
      </c>
      <c r="M45" s="712"/>
      <c r="N45" s="713"/>
      <c r="O45" s="583"/>
      <c r="P45" s="584"/>
      <c r="Q45" s="584"/>
      <c r="R45" s="585"/>
      <c r="S45" s="380"/>
    </row>
    <row r="46" spans="1:19" x14ac:dyDescent="0.25">
      <c r="A46" s="449">
        <v>6</v>
      </c>
      <c r="B46" s="710" t="s">
        <v>218</v>
      </c>
      <c r="C46" s="710"/>
      <c r="D46" s="710"/>
      <c r="E46" s="710"/>
      <c r="F46" s="710"/>
      <c r="G46" s="710"/>
      <c r="H46" s="710"/>
      <c r="I46" s="710"/>
      <c r="J46" s="710"/>
      <c r="K46" s="710"/>
      <c r="L46" s="711" t="s">
        <v>219</v>
      </c>
      <c r="M46" s="712"/>
      <c r="N46" s="713"/>
      <c r="O46" s="583"/>
      <c r="P46" s="584"/>
      <c r="Q46" s="584"/>
      <c r="R46" s="585"/>
      <c r="S46" s="116"/>
    </row>
    <row r="47" spans="1:19" x14ac:dyDescent="0.25">
      <c r="A47" s="449">
        <v>7</v>
      </c>
      <c r="B47" s="710" t="s">
        <v>220</v>
      </c>
      <c r="C47" s="710"/>
      <c r="D47" s="710"/>
      <c r="E47" s="710"/>
      <c r="F47" s="710"/>
      <c r="G47" s="710"/>
      <c r="H47" s="710"/>
      <c r="I47" s="710"/>
      <c r="J47" s="710"/>
      <c r="K47" s="710"/>
      <c r="L47" s="711" t="s">
        <v>215</v>
      </c>
      <c r="M47" s="712"/>
      <c r="N47" s="713"/>
      <c r="O47" s="583"/>
      <c r="P47" s="584"/>
      <c r="Q47" s="584"/>
      <c r="R47" s="585"/>
      <c r="S47" s="116"/>
    </row>
    <row r="48" spans="1:19" x14ac:dyDescent="0.25">
      <c r="A48" s="449">
        <v>8</v>
      </c>
      <c r="B48" s="710" t="s">
        <v>221</v>
      </c>
      <c r="C48" s="710"/>
      <c r="D48" s="710"/>
      <c r="E48" s="710"/>
      <c r="F48" s="710"/>
      <c r="G48" s="710"/>
      <c r="H48" s="710"/>
      <c r="I48" s="710"/>
      <c r="J48" s="710"/>
      <c r="K48" s="710"/>
      <c r="L48" s="711" t="s">
        <v>215</v>
      </c>
      <c r="M48" s="712"/>
      <c r="N48" s="713"/>
      <c r="O48" s="583"/>
      <c r="P48" s="584"/>
      <c r="Q48" s="584"/>
      <c r="R48" s="585"/>
      <c r="S48" s="116"/>
    </row>
    <row r="49" spans="1:19" x14ac:dyDescent="0.25">
      <c r="A49" s="449">
        <v>9</v>
      </c>
      <c r="B49" s="710" t="s">
        <v>424</v>
      </c>
      <c r="C49" s="710"/>
      <c r="D49" s="710"/>
      <c r="E49" s="710"/>
      <c r="F49" s="710"/>
      <c r="G49" s="710"/>
      <c r="H49" s="710"/>
      <c r="I49" s="710"/>
      <c r="J49" s="710"/>
      <c r="K49" s="710"/>
      <c r="L49" s="711" t="s">
        <v>215</v>
      </c>
      <c r="M49" s="712"/>
      <c r="N49" s="713"/>
      <c r="O49" s="583"/>
      <c r="P49" s="584"/>
      <c r="Q49" s="584"/>
      <c r="R49" s="585"/>
      <c r="S49" s="116"/>
    </row>
    <row r="50" spans="1:19" x14ac:dyDescent="0.25">
      <c r="A50" s="449">
        <v>10</v>
      </c>
      <c r="B50" s="716" t="s">
        <v>487</v>
      </c>
      <c r="C50" s="710"/>
      <c r="D50" s="710"/>
      <c r="E50" s="710"/>
      <c r="F50" s="710"/>
      <c r="G50" s="710"/>
      <c r="H50" s="710"/>
      <c r="I50" s="710"/>
      <c r="J50" s="710"/>
      <c r="K50" s="710"/>
      <c r="L50" s="711" t="s">
        <v>219</v>
      </c>
      <c r="M50" s="712"/>
      <c r="N50" s="713"/>
      <c r="O50" s="583"/>
      <c r="P50" s="584"/>
      <c r="Q50" s="584"/>
      <c r="R50" s="585"/>
      <c r="S50" s="116"/>
    </row>
    <row r="51" spans="1:19" x14ac:dyDescent="0.25">
      <c r="A51" s="449">
        <v>11</v>
      </c>
      <c r="B51" s="710" t="s">
        <v>222</v>
      </c>
      <c r="C51" s="710"/>
      <c r="D51" s="710"/>
      <c r="E51" s="710"/>
      <c r="F51" s="710"/>
      <c r="G51" s="710"/>
      <c r="H51" s="710"/>
      <c r="I51" s="710"/>
      <c r="J51" s="710"/>
      <c r="K51" s="710"/>
      <c r="L51" s="711" t="s">
        <v>215</v>
      </c>
      <c r="M51" s="712"/>
      <c r="N51" s="713"/>
      <c r="O51" s="583"/>
      <c r="P51" s="584"/>
      <c r="Q51" s="584"/>
      <c r="R51" s="586"/>
      <c r="S51" s="116"/>
    </row>
    <row r="52" spans="1:19" x14ac:dyDescent="0.25">
      <c r="A52" s="449">
        <v>12</v>
      </c>
      <c r="B52" s="710" t="s">
        <v>491</v>
      </c>
      <c r="C52" s="710"/>
      <c r="D52" s="710"/>
      <c r="E52" s="710"/>
      <c r="F52" s="710"/>
      <c r="G52" s="710"/>
      <c r="H52" s="710"/>
      <c r="I52" s="710"/>
      <c r="J52" s="710"/>
      <c r="K52" s="710"/>
      <c r="L52" s="711" t="s">
        <v>215</v>
      </c>
      <c r="M52" s="712"/>
      <c r="N52" s="713"/>
      <c r="O52" s="583"/>
      <c r="P52" s="584"/>
      <c r="Q52" s="584"/>
      <c r="R52" s="586"/>
      <c r="S52" s="116"/>
    </row>
    <row r="53" spans="1:19" x14ac:dyDescent="0.25">
      <c r="A53" s="590"/>
      <c r="B53" s="720"/>
      <c r="C53" s="720"/>
      <c r="D53" s="720"/>
      <c r="E53" s="720"/>
      <c r="F53" s="720"/>
      <c r="G53" s="720"/>
      <c r="H53" s="720"/>
      <c r="I53" s="720"/>
      <c r="J53" s="720"/>
      <c r="K53" s="720"/>
      <c r="L53" s="721"/>
      <c r="M53" s="722"/>
      <c r="N53" s="723"/>
      <c r="O53" s="583"/>
      <c r="P53" s="584"/>
      <c r="Q53" s="584"/>
      <c r="R53" s="586"/>
      <c r="S53" s="116"/>
    </row>
    <row r="54" spans="1:19" x14ac:dyDescent="0.25">
      <c r="A54" s="591"/>
      <c r="B54" s="700"/>
      <c r="C54" s="700"/>
      <c r="D54" s="700"/>
      <c r="E54" s="700"/>
      <c r="F54" s="700"/>
      <c r="G54" s="700"/>
      <c r="H54" s="700"/>
      <c r="I54" s="700"/>
      <c r="J54" s="700"/>
      <c r="K54" s="700"/>
      <c r="L54" s="701"/>
      <c r="M54" s="702"/>
      <c r="N54" s="703"/>
      <c r="O54" s="587"/>
      <c r="P54" s="588"/>
      <c r="Q54" s="588"/>
      <c r="R54" s="589"/>
      <c r="S54" s="116"/>
    </row>
    <row r="55" spans="1:19" x14ac:dyDescent="0.25">
      <c r="A55" s="456" t="s">
        <v>554</v>
      </c>
      <c r="B55" s="452"/>
      <c r="C55" s="452"/>
      <c r="D55" s="452"/>
      <c r="E55" s="452"/>
      <c r="F55" s="452"/>
      <c r="G55" s="452"/>
      <c r="H55" s="452"/>
      <c r="I55" s="452"/>
      <c r="J55" s="452"/>
      <c r="K55" s="452"/>
      <c r="L55" s="453"/>
      <c r="M55" s="453"/>
      <c r="N55" s="453"/>
      <c r="O55" s="454"/>
      <c r="P55" s="454"/>
      <c r="Q55" s="454"/>
      <c r="R55" s="455"/>
      <c r="S55" s="116"/>
    </row>
    <row r="56" spans="1:19" ht="4.5" customHeight="1" x14ac:dyDescent="0.25">
      <c r="A56" s="450"/>
      <c r="B56" s="451"/>
      <c r="C56" s="451"/>
      <c r="D56" s="451"/>
      <c r="E56" s="451"/>
      <c r="F56" s="451"/>
      <c r="G56" s="451"/>
      <c r="H56" s="451"/>
      <c r="I56" s="451"/>
      <c r="J56" s="451"/>
      <c r="K56" s="451"/>
      <c r="L56" s="451"/>
      <c r="M56" s="451"/>
      <c r="N56" s="451"/>
      <c r="O56" s="451"/>
      <c r="P56" s="451"/>
      <c r="Q56" s="451"/>
      <c r="R56" s="451"/>
      <c r="S56" s="117"/>
    </row>
  </sheetData>
  <sheetProtection algorithmName="SHA-512" hashValue="trTZp3qxQonqUnVQ25f2Uh0WjaXDdUruah91rCzESgG/1qoc8rj9fTR9/VcUhMClewXrJl5yYsGGUZRonm1mUA==" saltValue="9zE7uZMUY8uCKNZQFMg1hg==" spinCount="100000" sheet="1" selectLockedCells="1"/>
  <customSheetViews>
    <customSheetView guid="{64EDB8CB-9FAE-442C-BA10-2255566A9D15}" showPageBreaks="1" fitToPage="1" printArea="1" hiddenColumns="1" view="pageLayout">
      <selection activeCell="E24" sqref="E24:K24"/>
      <colBreaks count="1" manualBreakCount="1">
        <brk id="19" max="1048575" man="1"/>
      </colBreaks>
      <pageMargins left="0.78740157480314965" right="0.78740157480314965" top="0.98425196850393704" bottom="0.98425196850393704" header="0.51181102362204722" footer="0.51181102362204722"/>
      <pageSetup paperSize="9" scale="85" orientation="portrait" horizontalDpi="0" verticalDpi="0" r:id="rId1"/>
      <headerFooter>
        <oddFooter>&amp;L&amp;8Antrag auf Förderung 
Landkreis Altenburger Land&amp;C&amp;8Seite 2&amp;R&amp;8Datum der Antragstellung &amp;D</oddFooter>
      </headerFooter>
    </customSheetView>
    <customSheetView guid="{CB0F96DD-44E5-44A4-860F-548ECBB436AE}" showPageBreaks="1" fitToPage="1" printArea="1" view="pageLayout" topLeftCell="A4">
      <selection activeCell="E24" sqref="E24:K24"/>
      <colBreaks count="1" manualBreakCount="1">
        <brk id="19" max="1048575" man="1"/>
      </colBreaks>
      <pageMargins left="0.78740157480314965" right="0.78740157480314965" top="0.98425196850393704" bottom="0.98425196850393704" header="0.51181102362204722" footer="0.51181102362204722"/>
      <pageSetup paperSize="9" scale="85" orientation="portrait" horizontalDpi="0" verticalDpi="0" r:id="rId2"/>
      <headerFooter>
        <oddFooter>&amp;L&amp;8Antrag auf Förderung 
Landkreis Altenburger Land&amp;C&amp;8Seite 2&amp;R&amp;8Datum der Antragstellung &amp;D</oddFooter>
      </headerFooter>
    </customSheetView>
  </customSheetViews>
  <mergeCells count="57">
    <mergeCell ref="B42:K42"/>
    <mergeCell ref="L42:N42"/>
    <mergeCell ref="L28:R29"/>
    <mergeCell ref="O32:R35"/>
    <mergeCell ref="A35:A40"/>
    <mergeCell ref="E28:K28"/>
    <mergeCell ref="E29:K29"/>
    <mergeCell ref="O36:O40"/>
    <mergeCell ref="P36:P40"/>
    <mergeCell ref="Q36:Q40"/>
    <mergeCell ref="R36:R40"/>
    <mergeCell ref="L53:N53"/>
    <mergeCell ref="L47:N47"/>
    <mergeCell ref="B43:K43"/>
    <mergeCell ref="L43:N43"/>
    <mergeCell ref="B44:K44"/>
    <mergeCell ref="L44:N44"/>
    <mergeCell ref="L49:N49"/>
    <mergeCell ref="B50:K50"/>
    <mergeCell ref="L50:N50"/>
    <mergeCell ref="B46:K46"/>
    <mergeCell ref="L46:N46"/>
    <mergeCell ref="B47:K47"/>
    <mergeCell ref="B54:K54"/>
    <mergeCell ref="L54:N54"/>
    <mergeCell ref="L32:N35"/>
    <mergeCell ref="B51:K51"/>
    <mergeCell ref="L51:N51"/>
    <mergeCell ref="B52:K52"/>
    <mergeCell ref="L52:N52"/>
    <mergeCell ref="B48:K48"/>
    <mergeCell ref="L48:N48"/>
    <mergeCell ref="B49:K49"/>
    <mergeCell ref="B39:E39"/>
    <mergeCell ref="B41:K41"/>
    <mergeCell ref="B45:K45"/>
    <mergeCell ref="L45:N45"/>
    <mergeCell ref="L41:N41"/>
    <mergeCell ref="B53:K53"/>
    <mergeCell ref="O1:R1"/>
    <mergeCell ref="A3:S3"/>
    <mergeCell ref="A14:R15"/>
    <mergeCell ref="E5:R5"/>
    <mergeCell ref="E7:R7"/>
    <mergeCell ref="E9:I9"/>
    <mergeCell ref="E11:I11"/>
    <mergeCell ref="A17:M19"/>
    <mergeCell ref="A22:D29"/>
    <mergeCell ref="L24:R25"/>
    <mergeCell ref="E27:K27"/>
    <mergeCell ref="L22:R23"/>
    <mergeCell ref="E22:K22"/>
    <mergeCell ref="E23:K23"/>
    <mergeCell ref="E24:K24"/>
    <mergeCell ref="E25:K25"/>
    <mergeCell ref="E26:K26"/>
    <mergeCell ref="L26:R27"/>
  </mergeCells>
  <dataValidations count="2">
    <dataValidation type="list" allowBlank="1" showInputMessage="1" showErrorMessage="1" sqref="E7:R7">
      <formula1>$V$4:$V$21</formula1>
    </dataValidation>
    <dataValidation type="list" allowBlank="1" showInputMessage="1" showErrorMessage="1" sqref="E5:R5">
      <formula1>$T$4:$T$9</formula1>
    </dataValidation>
  </dataValidations>
  <pageMargins left="0.78740157480314965" right="0.78740157480314965" top="0.98425196850393704" bottom="0.98425196850393704" header="0.51181102362204722" footer="0.51181102362204722"/>
  <pageSetup paperSize="9" scale="85" orientation="portrait" horizontalDpi="0" verticalDpi="0" r:id="rId3"/>
  <headerFooter>
    <oddFooter>&amp;L&amp;8Antrag auf Förderung 
Landkreis Altenburger Land&amp;C&amp;8Seite 2&amp;R&amp;8Datum der Antragstellung &amp;D</oddFooter>
  </headerFooter>
  <colBreaks count="1" manualBreakCount="1">
    <brk id="19" max="1048575" man="1"/>
  </colBreaks>
  <drawing r:id="rId4"/>
  <legacyDrawing r:id="rId5"/>
  <mc:AlternateContent xmlns:mc="http://schemas.openxmlformats.org/markup-compatibility/2006">
    <mc:Choice Requires="x14">
      <controls>
        <mc:AlternateContent xmlns:mc="http://schemas.openxmlformats.org/markup-compatibility/2006">
          <mc:Choice Requires="x14">
            <control shapeId="18433" r:id="rId6" name="Check Box 1">
              <controlPr defaultSize="0" autoFill="0" autoLine="0" autoPict="0" altText="öffentlich-rechtlich">
                <anchor moveWithCells="1">
                  <from>
                    <xdr:col>3</xdr:col>
                    <xdr:colOff>0</xdr:colOff>
                    <xdr:row>8</xdr:row>
                    <xdr:rowOff>0</xdr:rowOff>
                  </from>
                  <to>
                    <xdr:col>3</xdr:col>
                    <xdr:colOff>190500</xdr:colOff>
                    <xdr:row>8</xdr:row>
                    <xdr:rowOff>161925</xdr:rowOff>
                  </to>
                </anchor>
              </controlPr>
            </control>
          </mc:Choice>
        </mc:AlternateContent>
        <mc:AlternateContent xmlns:mc="http://schemas.openxmlformats.org/markup-compatibility/2006">
          <mc:Choice Requires="x14">
            <control shapeId="18434" r:id="rId7" name="Check Box 2">
              <controlPr defaultSize="0" autoFill="0" autoLine="0" autoPict="0" altText="ja">
                <anchor moveWithCells="1">
                  <from>
                    <xdr:col>14</xdr:col>
                    <xdr:colOff>142875</xdr:colOff>
                    <xdr:row>18</xdr:row>
                    <xdr:rowOff>38100</xdr:rowOff>
                  </from>
                  <to>
                    <xdr:col>14</xdr:col>
                    <xdr:colOff>304800</xdr:colOff>
                    <xdr:row>18</xdr:row>
                    <xdr:rowOff>161925</xdr:rowOff>
                  </to>
                </anchor>
              </controlPr>
            </control>
          </mc:Choice>
        </mc:AlternateContent>
        <mc:AlternateContent xmlns:mc="http://schemas.openxmlformats.org/markup-compatibility/2006">
          <mc:Choice Requires="x14">
            <control shapeId="18435" r:id="rId8" name="Check Box 3">
              <controlPr defaultSize="0" autoFill="0" autoLine="0" autoPict="0" altText="nein">
                <anchor moveWithCells="1">
                  <from>
                    <xdr:col>16</xdr:col>
                    <xdr:colOff>180975</xdr:colOff>
                    <xdr:row>18</xdr:row>
                    <xdr:rowOff>38100</xdr:rowOff>
                  </from>
                  <to>
                    <xdr:col>16</xdr:col>
                    <xdr:colOff>342900</xdr:colOff>
                    <xdr:row>18</xdr:row>
                    <xdr:rowOff>161925</xdr:rowOff>
                  </to>
                </anchor>
              </controlPr>
            </control>
          </mc:Choice>
        </mc:AlternateContent>
        <mc:AlternateContent xmlns:mc="http://schemas.openxmlformats.org/markup-compatibility/2006">
          <mc:Choice Requires="x14">
            <control shapeId="18436" r:id="rId9" name="Check Box 4">
              <controlPr defaultSize="0" autoFill="0" autoLine="0" autoPict="0" altText="privatrechtlich">
                <anchor moveWithCells="1">
                  <from>
                    <xdr:col>3</xdr:col>
                    <xdr:colOff>9525</xdr:colOff>
                    <xdr:row>9</xdr:row>
                    <xdr:rowOff>95250</xdr:rowOff>
                  </from>
                  <to>
                    <xdr:col>3</xdr:col>
                    <xdr:colOff>190500</xdr:colOff>
                    <xdr:row>11</xdr:row>
                    <xdr:rowOff>19050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5">
    <pageSetUpPr autoPageBreaks="0" fitToPage="1"/>
  </sheetPr>
  <dimension ref="A1:Z122"/>
  <sheetViews>
    <sheetView showGridLines="0" showRowColHeaders="0" zoomScaleNormal="100" workbookViewId="0">
      <selection activeCell="E6" sqref="E6:I6"/>
    </sheetView>
  </sheetViews>
  <sheetFormatPr baseColWidth="10" defaultColWidth="11.42578125" defaultRowHeight="11.25" x14ac:dyDescent="0.2"/>
  <cols>
    <col min="1" max="1" width="1.28515625" style="189" customWidth="1"/>
    <col min="2" max="2" width="27.28515625" style="189" customWidth="1"/>
    <col min="3" max="3" width="11.42578125" style="189" customWidth="1"/>
    <col min="4" max="4" width="2.140625" style="189" customWidth="1"/>
    <col min="5" max="5" width="12.7109375" style="193" customWidth="1"/>
    <col min="6" max="6" width="11.42578125" style="189" customWidth="1"/>
    <col min="7" max="7" width="2.140625" style="189" customWidth="1"/>
    <col min="8" max="8" width="16.85546875" style="189" customWidth="1"/>
    <col min="9" max="9" width="12.42578125" style="225" customWidth="1"/>
    <col min="10" max="10" width="1.28515625" style="189" customWidth="1"/>
    <col min="11" max="11" width="11.28515625" style="189" hidden="1" customWidth="1"/>
    <col min="12" max="12" width="14.28515625" style="189" hidden="1" customWidth="1"/>
    <col min="13" max="13" width="12" style="249" customWidth="1"/>
    <col min="14" max="14" width="11.42578125" style="249"/>
    <col min="15" max="21" width="11.42578125" style="189"/>
    <col min="22" max="22" width="11.42578125" style="189" customWidth="1"/>
    <col min="23" max="16384" width="11.42578125" style="189"/>
  </cols>
  <sheetData>
    <row r="1" spans="1:14" s="191" customFormat="1" ht="18" customHeight="1" x14ac:dyDescent="0.2">
      <c r="B1" s="191" t="s">
        <v>58</v>
      </c>
      <c r="E1" s="562"/>
      <c r="I1" s="192" t="str">
        <f ca="1">MID(CELL("Dateiname",$A$1),FIND("]",CELL("Dateiname",$A$1))+1,31)</f>
        <v>A1-P14</v>
      </c>
      <c r="M1" s="369"/>
      <c r="N1" s="369"/>
    </row>
    <row r="2" spans="1:14" ht="15.75" thickBot="1" x14ac:dyDescent="0.3">
      <c r="F2" s="194"/>
      <c r="G2" s="195" t="s">
        <v>85</v>
      </c>
      <c r="H2" s="772" t="str">
        <f>IF('Seite 1'!G17="","",'Seite 1'!G17)</f>
        <v/>
      </c>
      <c r="I2" s="773"/>
    </row>
    <row r="3" spans="1:14" ht="4.5" customHeight="1" x14ac:dyDescent="0.2">
      <c r="A3" s="196"/>
      <c r="B3" s="197"/>
      <c r="C3" s="197"/>
      <c r="D3" s="197"/>
      <c r="E3" s="197"/>
      <c r="F3" s="197"/>
      <c r="G3" s="197"/>
      <c r="H3" s="197"/>
      <c r="I3" s="198"/>
      <c r="J3" s="199"/>
    </row>
    <row r="4" spans="1:14" ht="12" x14ac:dyDescent="0.2">
      <c r="A4" s="200"/>
      <c r="B4" s="201" t="s">
        <v>22</v>
      </c>
      <c r="C4" s="202"/>
      <c r="D4" s="203"/>
      <c r="E4" s="202"/>
      <c r="F4" s="202"/>
      <c r="G4" s="202"/>
      <c r="H4" s="202"/>
      <c r="I4" s="204"/>
      <c r="J4" s="205"/>
    </row>
    <row r="5" spans="1:14" ht="4.5" customHeight="1" x14ac:dyDescent="0.2">
      <c r="A5" s="206"/>
      <c r="B5" s="190"/>
      <c r="C5" s="190"/>
      <c r="D5" s="190"/>
      <c r="E5" s="190"/>
      <c r="F5" s="190"/>
      <c r="G5" s="190"/>
      <c r="H5" s="190"/>
      <c r="I5" s="207"/>
      <c r="J5" s="208"/>
    </row>
    <row r="6" spans="1:14" ht="11.25" customHeight="1" x14ac:dyDescent="0.25">
      <c r="A6" s="206"/>
      <c r="B6" s="190" t="s">
        <v>23</v>
      </c>
      <c r="C6" s="190"/>
      <c r="D6" s="190"/>
      <c r="E6" s="776"/>
      <c r="F6" s="777"/>
      <c r="G6" s="777"/>
      <c r="H6" s="777"/>
      <c r="I6" s="770"/>
      <c r="J6" s="208"/>
    </row>
    <row r="7" spans="1:14" ht="4.5" customHeight="1" x14ac:dyDescent="0.2">
      <c r="A7" s="206"/>
      <c r="B7" s="190"/>
      <c r="C7" s="190"/>
      <c r="D7" s="190"/>
      <c r="E7" s="190"/>
      <c r="F7" s="190"/>
      <c r="G7" s="190"/>
      <c r="H7" s="190"/>
      <c r="I7" s="207"/>
      <c r="J7" s="208"/>
    </row>
    <row r="8" spans="1:14" ht="11.25" customHeight="1" x14ac:dyDescent="0.25">
      <c r="A8" s="206"/>
      <c r="B8" s="190" t="s">
        <v>24</v>
      </c>
      <c r="C8" s="190"/>
      <c r="D8" s="190"/>
      <c r="E8" s="776"/>
      <c r="F8" s="777"/>
      <c r="G8" s="777"/>
      <c r="H8" s="777"/>
      <c r="I8" s="770"/>
      <c r="J8" s="208"/>
    </row>
    <row r="9" spans="1:14" ht="4.5" customHeight="1" x14ac:dyDescent="0.2">
      <c r="A9" s="206"/>
      <c r="B9" s="190"/>
      <c r="C9" s="190"/>
      <c r="D9" s="190"/>
      <c r="E9" s="190"/>
      <c r="F9" s="190"/>
      <c r="G9" s="190"/>
      <c r="H9" s="190"/>
      <c r="I9" s="207"/>
      <c r="J9" s="208"/>
    </row>
    <row r="10" spans="1:14" ht="11.25" customHeight="1" x14ac:dyDescent="0.25">
      <c r="A10" s="206"/>
      <c r="B10" s="190" t="s">
        <v>25</v>
      </c>
      <c r="C10" s="190"/>
      <c r="D10" s="190"/>
      <c r="E10" s="776"/>
      <c r="F10" s="777"/>
      <c r="G10" s="777"/>
      <c r="H10" s="777"/>
      <c r="I10" s="770"/>
      <c r="J10" s="208"/>
    </row>
    <row r="11" spans="1:14" ht="4.5" customHeight="1" x14ac:dyDescent="0.2">
      <c r="A11" s="206"/>
      <c r="B11" s="190"/>
      <c r="C11" s="190"/>
      <c r="D11" s="190"/>
      <c r="E11" s="190"/>
      <c r="F11" s="190"/>
      <c r="G11" s="190"/>
      <c r="H11" s="190"/>
      <c r="I11" s="207"/>
      <c r="J11" s="208"/>
    </row>
    <row r="12" spans="1:14" x14ac:dyDescent="0.2">
      <c r="A12" s="206"/>
      <c r="B12" s="190" t="s">
        <v>26</v>
      </c>
      <c r="C12" s="190"/>
      <c r="D12" s="190"/>
      <c r="E12" s="190"/>
      <c r="F12" s="190"/>
      <c r="G12" s="190"/>
      <c r="H12" s="190"/>
      <c r="I12" s="551"/>
      <c r="J12" s="208"/>
    </row>
    <row r="13" spans="1:14" ht="4.5" customHeight="1" thickBot="1" x14ac:dyDescent="0.25">
      <c r="A13" s="206"/>
      <c r="B13" s="190"/>
      <c r="C13" s="190"/>
      <c r="D13" s="190"/>
      <c r="E13" s="190"/>
      <c r="F13" s="190"/>
      <c r="G13" s="190"/>
      <c r="H13" s="190"/>
      <c r="I13" s="457"/>
      <c r="J13" s="208"/>
    </row>
    <row r="14" spans="1:14" ht="12" customHeight="1" x14ac:dyDescent="0.2">
      <c r="A14" s="196"/>
      <c r="B14" s="458" t="s">
        <v>382</v>
      </c>
      <c r="C14" s="197"/>
      <c r="D14" s="197"/>
      <c r="E14" s="197"/>
      <c r="F14" s="197"/>
      <c r="G14" s="197"/>
      <c r="H14" s="197"/>
      <c r="I14" s="198"/>
      <c r="J14" s="199"/>
    </row>
    <row r="15" spans="1:14" ht="4.5" customHeight="1" x14ac:dyDescent="0.2">
      <c r="A15" s="206"/>
      <c r="B15" s="190"/>
      <c r="C15" s="190"/>
      <c r="D15" s="190"/>
      <c r="E15" s="190"/>
      <c r="F15" s="190"/>
      <c r="G15" s="190"/>
      <c r="H15" s="190"/>
      <c r="I15" s="207"/>
      <c r="J15" s="208"/>
    </row>
    <row r="16" spans="1:14" x14ac:dyDescent="0.2">
      <c r="A16" s="206"/>
      <c r="B16" s="190" t="s">
        <v>27</v>
      </c>
      <c r="C16" s="190"/>
      <c r="D16" s="190"/>
      <c r="E16" s="190"/>
      <c r="F16" s="190"/>
      <c r="G16" s="190"/>
      <c r="H16" s="190"/>
      <c r="I16" s="551"/>
      <c r="J16" s="208"/>
    </row>
    <row r="17" spans="1:22" ht="4.5" customHeight="1" x14ac:dyDescent="0.2">
      <c r="A17" s="206"/>
      <c r="B17" s="190"/>
      <c r="C17" s="190"/>
      <c r="D17" s="190"/>
      <c r="E17" s="190"/>
      <c r="F17" s="190"/>
      <c r="G17" s="190"/>
      <c r="H17" s="190"/>
      <c r="I17" s="207"/>
      <c r="J17" s="208"/>
    </row>
    <row r="18" spans="1:22" ht="11.25" customHeight="1" x14ac:dyDescent="0.25">
      <c r="A18" s="206"/>
      <c r="B18" s="190" t="s">
        <v>28</v>
      </c>
      <c r="C18" s="769" t="s">
        <v>181</v>
      </c>
      <c r="D18" s="770"/>
      <c r="E18" s="218" t="s">
        <v>408</v>
      </c>
      <c r="F18" s="554"/>
      <c r="G18" s="190"/>
      <c r="H18" s="190" t="s">
        <v>38</v>
      </c>
      <c r="I18" s="551"/>
      <c r="J18" s="208"/>
    </row>
    <row r="19" spans="1:22" ht="4.5" customHeight="1" x14ac:dyDescent="0.2">
      <c r="A19" s="206"/>
      <c r="B19" s="190"/>
      <c r="C19" s="190"/>
      <c r="D19" s="190"/>
      <c r="E19" s="190"/>
      <c r="F19" s="190"/>
      <c r="G19" s="190"/>
      <c r="H19" s="190"/>
      <c r="I19" s="207"/>
      <c r="J19" s="208"/>
    </row>
    <row r="20" spans="1:22" x14ac:dyDescent="0.2">
      <c r="A20" s="206"/>
      <c r="B20" s="190" t="s">
        <v>31</v>
      </c>
      <c r="C20" s="190"/>
      <c r="D20" s="190"/>
      <c r="E20" s="190"/>
      <c r="F20" s="553"/>
      <c r="G20" s="190"/>
      <c r="H20" s="190" t="s">
        <v>32</v>
      </c>
      <c r="I20" s="551"/>
      <c r="J20" s="208"/>
    </row>
    <row r="21" spans="1:22" ht="4.5" customHeight="1" x14ac:dyDescent="0.2">
      <c r="A21" s="206"/>
      <c r="B21" s="190"/>
      <c r="C21" s="190"/>
      <c r="D21" s="190"/>
      <c r="E21" s="190"/>
      <c r="F21" s="190"/>
      <c r="G21" s="190"/>
      <c r="H21" s="190"/>
      <c r="I21" s="207"/>
      <c r="J21" s="208"/>
    </row>
    <row r="22" spans="1:22" ht="12.75" x14ac:dyDescent="0.2">
      <c r="A22" s="206"/>
      <c r="B22" s="190" t="s">
        <v>442</v>
      </c>
      <c r="C22" s="190"/>
      <c r="D22" s="190"/>
      <c r="E22" s="190"/>
      <c r="F22" s="190"/>
      <c r="G22" s="190"/>
      <c r="H22" s="190" t="s">
        <v>33</v>
      </c>
      <c r="I22" s="552">
        <v>39</v>
      </c>
      <c r="J22" s="208"/>
      <c r="O22" s="191" t="s">
        <v>529</v>
      </c>
    </row>
    <row r="23" spans="1:22" ht="4.5" customHeight="1" x14ac:dyDescent="0.2">
      <c r="A23" s="206"/>
      <c r="B23" s="190"/>
      <c r="C23" s="190"/>
      <c r="D23" s="190"/>
      <c r="E23" s="190"/>
      <c r="F23" s="190"/>
      <c r="G23" s="190"/>
      <c r="H23" s="190"/>
      <c r="I23" s="207"/>
      <c r="J23" s="208"/>
    </row>
    <row r="24" spans="1:22" ht="35.25" customHeight="1" x14ac:dyDescent="0.25">
      <c r="A24" s="206"/>
      <c r="B24" s="778" t="s">
        <v>530</v>
      </c>
      <c r="C24" s="779"/>
      <c r="D24" s="779"/>
      <c r="E24" s="779"/>
      <c r="F24" s="779"/>
      <c r="G24" s="190"/>
      <c r="H24" s="218" t="s">
        <v>388</v>
      </c>
      <c r="I24" s="479" t="str">
        <f>IF(U41&gt;0,U64,"")</f>
        <v/>
      </c>
      <c r="J24" s="208"/>
      <c r="O24" s="414"/>
      <c r="P24" s="426" t="s">
        <v>510</v>
      </c>
      <c r="Q24" s="426"/>
      <c r="R24" s="426"/>
      <c r="S24" s="426"/>
      <c r="T24" s="426"/>
      <c r="U24" s="426">
        <v>2088</v>
      </c>
      <c r="V24" s="426" t="s">
        <v>511</v>
      </c>
    </row>
    <row r="25" spans="1:22" ht="4.5" customHeight="1" x14ac:dyDescent="0.2">
      <c r="A25" s="206"/>
      <c r="B25" s="190"/>
      <c r="C25" s="190"/>
      <c r="D25" s="190"/>
      <c r="E25" s="190"/>
      <c r="F25" s="190"/>
      <c r="G25" s="190"/>
      <c r="H25" s="190"/>
      <c r="I25" s="207"/>
      <c r="J25" s="208"/>
    </row>
    <row r="26" spans="1:22" ht="12.75" x14ac:dyDescent="0.2">
      <c r="A26" s="206"/>
      <c r="B26" s="190" t="s">
        <v>29</v>
      </c>
      <c r="C26" s="190"/>
      <c r="D26" s="190"/>
      <c r="E26" s="190"/>
      <c r="F26" s="190"/>
      <c r="G26" s="190"/>
      <c r="H26" s="190" t="s">
        <v>33</v>
      </c>
      <c r="I26" s="552"/>
      <c r="J26" s="208"/>
      <c r="O26" s="429" t="s">
        <v>512</v>
      </c>
    </row>
    <row r="27" spans="1:22" ht="4.5" customHeight="1" x14ac:dyDescent="0.2">
      <c r="A27" s="206"/>
      <c r="B27" s="190"/>
      <c r="C27" s="190"/>
      <c r="D27" s="190"/>
      <c r="E27" s="190"/>
      <c r="F27" s="190"/>
      <c r="G27" s="190"/>
      <c r="H27" s="190"/>
      <c r="I27" s="207"/>
      <c r="J27" s="208"/>
    </row>
    <row r="28" spans="1:22" ht="12.75" x14ac:dyDescent="0.2">
      <c r="A28" s="206"/>
      <c r="B28" s="190" t="s">
        <v>30</v>
      </c>
      <c r="C28" s="190"/>
      <c r="D28" s="190"/>
      <c r="E28" s="190"/>
      <c r="F28" s="190"/>
      <c r="G28" s="190"/>
      <c r="H28" s="190" t="s">
        <v>33</v>
      </c>
      <c r="I28" s="552"/>
      <c r="J28" s="208"/>
      <c r="O28" s="399" t="s">
        <v>513</v>
      </c>
    </row>
    <row r="29" spans="1:22" ht="4.5" customHeight="1" x14ac:dyDescent="0.2">
      <c r="A29" s="206"/>
      <c r="B29" s="190"/>
      <c r="C29" s="190"/>
      <c r="D29" s="190"/>
      <c r="E29" s="190"/>
      <c r="F29" s="190"/>
      <c r="G29" s="190"/>
      <c r="H29" s="190"/>
      <c r="I29" s="207"/>
      <c r="J29" s="208"/>
    </row>
    <row r="30" spans="1:22" ht="11.25" customHeight="1" x14ac:dyDescent="0.2">
      <c r="A30" s="206"/>
      <c r="B30" s="190" t="s">
        <v>56</v>
      </c>
      <c r="C30" s="190"/>
      <c r="D30" s="190"/>
      <c r="E30" s="190"/>
      <c r="F30" s="190"/>
      <c r="G30" s="190"/>
      <c r="H30" s="190"/>
      <c r="I30" s="559">
        <v>0</v>
      </c>
      <c r="J30" s="208"/>
      <c r="O30" s="563"/>
      <c r="P30" s="409" t="s">
        <v>514</v>
      </c>
      <c r="Q30" s="409"/>
      <c r="R30" s="424"/>
      <c r="S30" s="412">
        <f>O30*8</f>
        <v>0</v>
      </c>
      <c r="T30" s="424" t="s">
        <v>511</v>
      </c>
    </row>
    <row r="31" spans="1:22" ht="4.5" customHeight="1" x14ac:dyDescent="0.2">
      <c r="A31" s="206"/>
      <c r="B31" s="190"/>
      <c r="C31" s="190"/>
      <c r="D31" s="190"/>
      <c r="E31" s="190"/>
      <c r="F31" s="190"/>
      <c r="G31" s="190"/>
      <c r="H31" s="190"/>
      <c r="I31" s="207"/>
      <c r="J31" s="208"/>
    </row>
    <row r="32" spans="1:22" ht="11.25" customHeight="1" x14ac:dyDescent="0.2">
      <c r="A32" s="206"/>
      <c r="B32" s="212" t="s">
        <v>57</v>
      </c>
      <c r="C32" s="190"/>
      <c r="D32" s="190"/>
      <c r="E32" s="190"/>
      <c r="F32" s="190"/>
      <c r="G32" s="190"/>
      <c r="H32" s="190"/>
      <c r="I32" s="559">
        <v>0</v>
      </c>
      <c r="J32" s="208"/>
      <c r="O32" s="563"/>
      <c r="P32" s="409" t="s">
        <v>515</v>
      </c>
      <c r="Q32" s="409"/>
      <c r="R32" s="424"/>
      <c r="S32" s="412">
        <f>O32*8</f>
        <v>0</v>
      </c>
      <c r="T32" s="424" t="s">
        <v>511</v>
      </c>
    </row>
    <row r="33" spans="1:26" ht="4.5" customHeight="1" x14ac:dyDescent="0.2">
      <c r="A33" s="206"/>
      <c r="B33" s="212"/>
      <c r="C33" s="190"/>
      <c r="D33" s="190"/>
      <c r="E33" s="190"/>
      <c r="F33" s="190"/>
      <c r="G33" s="190"/>
      <c r="H33" s="190"/>
      <c r="I33" s="436"/>
      <c r="J33" s="208"/>
      <c r="O33" s="461"/>
      <c r="P33" s="437"/>
      <c r="Q33" s="437"/>
      <c r="R33" s="437"/>
      <c r="S33" s="437"/>
      <c r="T33" s="437"/>
    </row>
    <row r="34" spans="1:26" ht="12.75" x14ac:dyDescent="0.2">
      <c r="A34" s="206"/>
      <c r="B34" s="190"/>
      <c r="C34" s="190"/>
      <c r="D34" s="190"/>
      <c r="E34" s="190"/>
      <c r="F34" s="190"/>
      <c r="G34" s="190"/>
      <c r="H34" s="190"/>
      <c r="I34" s="190"/>
      <c r="J34" s="208"/>
      <c r="O34" s="563"/>
      <c r="P34" s="409" t="s">
        <v>516</v>
      </c>
      <c r="Q34" s="409"/>
      <c r="R34" s="424"/>
      <c r="S34" s="412">
        <f>O34*8</f>
        <v>0</v>
      </c>
      <c r="T34" s="424" t="s">
        <v>511</v>
      </c>
    </row>
    <row r="35" spans="1:26" ht="4.5" customHeight="1" x14ac:dyDescent="0.2">
      <c r="A35" s="214"/>
      <c r="B35" s="215"/>
      <c r="C35" s="215"/>
      <c r="D35" s="215"/>
      <c r="E35" s="215"/>
      <c r="F35" s="215"/>
      <c r="G35" s="215"/>
      <c r="H35" s="215"/>
      <c r="I35" s="216"/>
      <c r="J35" s="217"/>
    </row>
    <row r="36" spans="1:26" ht="12.75" x14ac:dyDescent="0.2">
      <c r="A36" s="200"/>
      <c r="B36" s="201" t="s">
        <v>34</v>
      </c>
      <c r="C36" s="202"/>
      <c r="D36" s="202"/>
      <c r="E36" s="211"/>
      <c r="F36" s="202"/>
      <c r="G36" s="202"/>
      <c r="H36" s="202"/>
      <c r="I36" s="204"/>
      <c r="J36" s="205"/>
      <c r="O36" s="563"/>
      <c r="P36" s="409" t="s">
        <v>517</v>
      </c>
      <c r="Q36" s="409"/>
      <c r="R36" s="424"/>
      <c r="S36" s="412">
        <f>O36*8</f>
        <v>0</v>
      </c>
      <c r="T36" s="424" t="s">
        <v>511</v>
      </c>
    </row>
    <row r="37" spans="1:26" ht="4.5" customHeight="1" x14ac:dyDescent="0.2">
      <c r="A37" s="206"/>
      <c r="B37" s="190"/>
      <c r="C37" s="190"/>
      <c r="D37" s="190"/>
      <c r="E37" s="190"/>
      <c r="F37" s="190"/>
      <c r="G37" s="190"/>
      <c r="H37" s="190"/>
      <c r="I37" s="207"/>
      <c r="J37" s="208"/>
    </row>
    <row r="38" spans="1:26" ht="12.75" x14ac:dyDescent="0.2">
      <c r="A38" s="206"/>
      <c r="B38" s="212" t="s">
        <v>39</v>
      </c>
      <c r="C38" s="554" t="s">
        <v>37</v>
      </c>
      <c r="D38" s="190"/>
      <c r="E38" s="218" t="s">
        <v>35</v>
      </c>
      <c r="F38" s="554"/>
      <c r="G38" s="190"/>
      <c r="H38" s="218" t="s">
        <v>36</v>
      </c>
      <c r="I38" s="554"/>
      <c r="J38" s="208"/>
      <c r="O38" s="563"/>
      <c r="P38" s="409" t="s">
        <v>518</v>
      </c>
      <c r="Q38" s="409"/>
      <c r="R38" s="424"/>
      <c r="S38" s="412">
        <f>O38*8</f>
        <v>0</v>
      </c>
      <c r="T38" s="424" t="s">
        <v>511</v>
      </c>
    </row>
    <row r="39" spans="1:26" x14ac:dyDescent="0.2">
      <c r="A39" s="206"/>
      <c r="B39" s="190"/>
      <c r="C39" s="190"/>
      <c r="D39" s="190"/>
      <c r="E39" s="213"/>
      <c r="F39" s="190"/>
      <c r="G39" s="190"/>
      <c r="H39" s="190"/>
      <c r="I39" s="207"/>
      <c r="J39" s="208"/>
    </row>
    <row r="40" spans="1:26" ht="4.5" customHeight="1" x14ac:dyDescent="0.2">
      <c r="A40" s="206"/>
      <c r="B40" s="190"/>
      <c r="C40" s="190"/>
      <c r="D40" s="190"/>
      <c r="E40" s="190"/>
      <c r="F40" s="190"/>
      <c r="G40" s="190"/>
      <c r="H40" s="190"/>
      <c r="I40" s="207"/>
      <c r="J40" s="208"/>
    </row>
    <row r="41" spans="1:26" ht="12.75" x14ac:dyDescent="0.2">
      <c r="A41" s="200"/>
      <c r="B41" s="201" t="s">
        <v>40</v>
      </c>
      <c r="C41" s="202"/>
      <c r="D41" s="202"/>
      <c r="E41" s="211"/>
      <c r="F41" s="202"/>
      <c r="G41" s="202"/>
      <c r="H41" s="202"/>
      <c r="I41" s="204"/>
      <c r="J41" s="205"/>
      <c r="O41" s="414"/>
      <c r="P41" s="427" t="s">
        <v>519</v>
      </c>
      <c r="Q41" s="426"/>
      <c r="R41" s="426"/>
      <c r="S41" s="426"/>
      <c r="T41" s="413"/>
      <c r="U41" s="426">
        <f>SUM(S30,S32,S34,S36,S38)</f>
        <v>0</v>
      </c>
      <c r="V41" s="426" t="s">
        <v>511</v>
      </c>
    </row>
    <row r="42" spans="1:26" ht="4.5" customHeight="1" x14ac:dyDescent="0.2">
      <c r="A42" s="206"/>
      <c r="B42" s="190"/>
      <c r="C42" s="190"/>
      <c r="D42" s="190"/>
      <c r="E42" s="190"/>
      <c r="F42" s="190"/>
      <c r="G42" s="190"/>
      <c r="H42" s="190"/>
      <c r="I42" s="207"/>
      <c r="J42" s="208"/>
    </row>
    <row r="43" spans="1:26" x14ac:dyDescent="0.2">
      <c r="A43" s="206"/>
      <c r="B43" s="190"/>
      <c r="C43" s="190"/>
      <c r="D43" s="190"/>
      <c r="E43" s="213"/>
      <c r="F43" s="190"/>
      <c r="G43" s="190"/>
      <c r="H43" s="190" t="s">
        <v>42</v>
      </c>
      <c r="I43" s="207" t="s">
        <v>41</v>
      </c>
      <c r="J43" s="208"/>
    </row>
    <row r="44" spans="1:26" ht="12.75" x14ac:dyDescent="0.2">
      <c r="A44" s="206"/>
      <c r="B44" s="190" t="s">
        <v>400</v>
      </c>
      <c r="C44" s="190"/>
      <c r="D44" s="190"/>
      <c r="E44" s="213"/>
      <c r="F44" s="190"/>
      <c r="G44" s="190"/>
      <c r="H44" s="552"/>
      <c r="I44" s="555">
        <v>0</v>
      </c>
      <c r="J44" s="208"/>
      <c r="O44" s="429" t="s">
        <v>520</v>
      </c>
    </row>
    <row r="45" spans="1:26" ht="11.25" customHeight="1" x14ac:dyDescent="0.2">
      <c r="A45" s="206"/>
      <c r="B45" s="774" t="s">
        <v>43</v>
      </c>
      <c r="C45" s="774"/>
      <c r="D45" s="774"/>
      <c r="E45" s="774"/>
      <c r="F45" s="774"/>
      <c r="G45" s="775"/>
      <c r="H45" s="552"/>
      <c r="I45" s="555">
        <v>0</v>
      </c>
      <c r="J45" s="208"/>
      <c r="O45" s="189" t="s">
        <v>528</v>
      </c>
      <c r="S45" s="189" t="s">
        <v>521</v>
      </c>
      <c r="T45" s="417"/>
    </row>
    <row r="46" spans="1:26" ht="15" x14ac:dyDescent="0.25">
      <c r="A46" s="206"/>
      <c r="B46" s="774"/>
      <c r="C46" s="774"/>
      <c r="D46" s="774"/>
      <c r="E46" s="774"/>
      <c r="F46" s="774"/>
      <c r="G46" s="775"/>
      <c r="H46" s="552"/>
      <c r="I46" s="555">
        <v>0</v>
      </c>
      <c r="J46" s="208"/>
      <c r="O46" s="780"/>
      <c r="P46" s="777"/>
      <c r="Q46" s="777"/>
      <c r="R46" s="781"/>
      <c r="S46" s="564"/>
      <c r="T46" s="424" t="s">
        <v>522</v>
      </c>
      <c r="U46" s="418"/>
    </row>
    <row r="47" spans="1:26" ht="4.5" customHeight="1" x14ac:dyDescent="0.2">
      <c r="A47" s="206"/>
      <c r="B47" s="190"/>
      <c r="C47" s="190"/>
      <c r="D47" s="190"/>
      <c r="E47" s="190"/>
      <c r="F47" s="190"/>
      <c r="G47" s="190"/>
      <c r="H47" s="190"/>
      <c r="I47" s="207"/>
      <c r="J47" s="208"/>
    </row>
    <row r="48" spans="1:26" ht="12.75" customHeight="1" x14ac:dyDescent="0.2">
      <c r="A48" s="206"/>
      <c r="B48" s="190"/>
      <c r="C48" s="190"/>
      <c r="D48" s="190"/>
      <c r="E48" s="213"/>
      <c r="F48" s="190"/>
      <c r="G48" s="190"/>
      <c r="H48" s="190"/>
      <c r="I48" s="207"/>
      <c r="J48" s="208"/>
      <c r="U48" s="430"/>
      <c r="Z48" s="234"/>
    </row>
    <row r="49" spans="1:26" ht="15" customHeight="1" x14ac:dyDescent="0.25">
      <c r="A49" s="206"/>
      <c r="B49" s="190" t="s">
        <v>44</v>
      </c>
      <c r="C49" s="190" t="s">
        <v>45</v>
      </c>
      <c r="D49" s="190"/>
      <c r="E49" s="555">
        <v>0</v>
      </c>
      <c r="F49" s="190"/>
      <c r="G49" s="190"/>
      <c r="H49" s="190"/>
      <c r="I49" s="480">
        <f>(H44+H45+H46)*E49</f>
        <v>0</v>
      </c>
      <c r="J49" s="208"/>
      <c r="O49" s="780"/>
      <c r="P49" s="777"/>
      <c r="Q49" s="777"/>
      <c r="R49" s="781"/>
      <c r="S49" s="564"/>
      <c r="T49" s="424" t="s">
        <v>522</v>
      </c>
      <c r="U49" s="190"/>
    </row>
    <row r="50" spans="1:26" ht="4.5" customHeight="1" x14ac:dyDescent="0.2">
      <c r="A50" s="206"/>
      <c r="B50" s="190"/>
      <c r="C50" s="190"/>
      <c r="D50" s="190"/>
      <c r="E50" s="190"/>
      <c r="F50" s="190"/>
      <c r="G50" s="190"/>
      <c r="H50" s="190"/>
      <c r="I50" s="207"/>
      <c r="J50" s="208"/>
      <c r="U50" s="190"/>
    </row>
    <row r="51" spans="1:26" ht="15" x14ac:dyDescent="0.25">
      <c r="A51" s="206"/>
      <c r="B51" s="190" t="s">
        <v>587</v>
      </c>
      <c r="C51" s="190"/>
      <c r="D51" s="190"/>
      <c r="E51" s="213"/>
      <c r="F51" s="190"/>
      <c r="G51" s="190"/>
      <c r="H51" s="190"/>
      <c r="I51" s="555">
        <v>0</v>
      </c>
      <c r="J51" s="208"/>
      <c r="O51" s="780"/>
      <c r="P51" s="777"/>
      <c r="Q51" s="777"/>
      <c r="R51" s="781"/>
      <c r="S51" s="564"/>
      <c r="T51" s="424" t="s">
        <v>522</v>
      </c>
      <c r="U51" s="430"/>
    </row>
    <row r="52" spans="1:26" x14ac:dyDescent="0.2">
      <c r="A52" s="206"/>
      <c r="B52" s="190"/>
      <c r="C52" s="190"/>
      <c r="D52" s="190"/>
      <c r="E52" s="213"/>
      <c r="F52" s="190"/>
      <c r="G52" s="190"/>
      <c r="H52" s="190"/>
      <c r="I52" s="207"/>
      <c r="J52" s="208"/>
      <c r="U52" s="190"/>
    </row>
    <row r="53" spans="1:26" ht="15" x14ac:dyDescent="0.25">
      <c r="A53" s="206"/>
      <c r="B53" s="190" t="s">
        <v>46</v>
      </c>
      <c r="C53" s="190"/>
      <c r="D53" s="190"/>
      <c r="E53" s="213"/>
      <c r="F53" s="190"/>
      <c r="G53" s="190"/>
      <c r="H53" s="190"/>
      <c r="I53" s="480">
        <f>IF(I22&gt;0,((H44*I44)+(H45*I45)+(H46*I46)+I49)/I22*I28+((I51/12)*(I28/I22)*(H44+H45+H46)),0)</f>
        <v>0</v>
      </c>
      <c r="J53" s="208"/>
      <c r="O53" s="780"/>
      <c r="P53" s="777"/>
      <c r="Q53" s="777"/>
      <c r="R53" s="781"/>
      <c r="S53" s="564"/>
      <c r="T53" s="424" t="s">
        <v>522</v>
      </c>
      <c r="U53" s="430"/>
    </row>
    <row r="54" spans="1:26" x14ac:dyDescent="0.2">
      <c r="A54" s="206"/>
      <c r="B54" s="190"/>
      <c r="C54" s="190"/>
      <c r="D54" s="190"/>
      <c r="E54" s="213"/>
      <c r="F54" s="190"/>
      <c r="G54" s="190"/>
      <c r="H54" s="190"/>
      <c r="I54" s="207"/>
      <c r="J54" s="208"/>
      <c r="U54" s="190"/>
    </row>
    <row r="55" spans="1:26" ht="15" x14ac:dyDescent="0.25">
      <c r="A55" s="206"/>
      <c r="B55" s="190" t="s">
        <v>47</v>
      </c>
      <c r="C55" s="190"/>
      <c r="D55" s="190"/>
      <c r="E55" s="213"/>
      <c r="F55" s="190"/>
      <c r="G55" s="190"/>
      <c r="H55" s="190"/>
      <c r="I55" s="207"/>
      <c r="J55" s="208"/>
      <c r="N55" s="189"/>
      <c r="O55" s="780"/>
      <c r="P55" s="777"/>
      <c r="Q55" s="777"/>
      <c r="R55" s="781"/>
      <c r="S55" s="564"/>
      <c r="T55" s="424" t="s">
        <v>522</v>
      </c>
      <c r="U55" s="430"/>
    </row>
    <row r="56" spans="1:26" ht="11.25" customHeight="1" x14ac:dyDescent="0.25">
      <c r="A56" s="206"/>
      <c r="B56" s="190"/>
      <c r="C56" s="190" t="s">
        <v>48</v>
      </c>
      <c r="D56" s="190"/>
      <c r="E56" s="213"/>
      <c r="F56" s="481">
        <v>9.2999999999999999E-2</v>
      </c>
      <c r="G56" s="190"/>
      <c r="H56" s="190"/>
      <c r="I56" s="480">
        <f>$I$53*F56</f>
        <v>0</v>
      </c>
      <c r="J56" s="208"/>
      <c r="N56" s="189"/>
      <c r="O56" s="780"/>
      <c r="P56" s="777"/>
      <c r="Q56" s="777"/>
      <c r="R56" s="781"/>
      <c r="S56" s="564"/>
      <c r="T56" s="424" t="s">
        <v>522</v>
      </c>
      <c r="U56" s="430"/>
      <c r="Z56" s="234"/>
    </row>
    <row r="57" spans="1:26" x14ac:dyDescent="0.2">
      <c r="A57" s="206"/>
      <c r="B57" s="190"/>
      <c r="C57" s="190" t="s">
        <v>49</v>
      </c>
      <c r="D57" s="190"/>
      <c r="E57" s="213"/>
      <c r="F57" s="481">
        <v>1.2999999999999999E-2</v>
      </c>
      <c r="G57" s="190"/>
      <c r="H57" s="190"/>
      <c r="I57" s="480">
        <f>$I$53*F57</f>
        <v>0</v>
      </c>
      <c r="J57" s="208"/>
      <c r="N57" s="189"/>
    </row>
    <row r="58" spans="1:26" ht="18.75" x14ac:dyDescent="0.2">
      <c r="A58" s="206"/>
      <c r="B58" s="491" t="s">
        <v>585</v>
      </c>
      <c r="C58" s="190" t="s">
        <v>50</v>
      </c>
      <c r="D58" s="190"/>
      <c r="E58" s="213"/>
      <c r="F58" s="481">
        <v>7.2999999999999995E-2</v>
      </c>
      <c r="G58" s="190"/>
      <c r="H58" s="556">
        <v>0</v>
      </c>
      <c r="I58" s="480">
        <f>$I$53*F58+H58*I53</f>
        <v>0</v>
      </c>
      <c r="J58" s="208"/>
      <c r="N58" s="189"/>
      <c r="O58" s="425" t="s">
        <v>523</v>
      </c>
      <c r="P58" s="430"/>
      <c r="Q58" s="430"/>
      <c r="R58" s="430"/>
      <c r="S58" s="430">
        <f>SUM(S46,S49,S51,S53,S55,S56)/60</f>
        <v>0</v>
      </c>
      <c r="T58" s="430" t="s">
        <v>524</v>
      </c>
      <c r="U58" s="430"/>
    </row>
    <row r="59" spans="1:26" x14ac:dyDescent="0.2">
      <c r="A59" s="206"/>
      <c r="B59" s="190"/>
      <c r="C59" s="190" t="s">
        <v>51</v>
      </c>
      <c r="D59" s="190"/>
      <c r="E59" s="213"/>
      <c r="F59" s="481">
        <v>1.7999999999999999E-2</v>
      </c>
      <c r="G59" s="190"/>
      <c r="H59" s="367">
        <f>IF(H60&gt;0,H60,F60)</f>
        <v>6.7317999999999996E-3</v>
      </c>
      <c r="I59" s="480">
        <f>$I$53*F59</f>
        <v>0</v>
      </c>
      <c r="J59" s="208"/>
      <c r="M59" s="463" t="s">
        <v>556</v>
      </c>
      <c r="N59" s="189"/>
    </row>
    <row r="60" spans="1:26" ht="18.75" x14ac:dyDescent="0.2">
      <c r="A60" s="206"/>
      <c r="B60" s="491" t="s">
        <v>580</v>
      </c>
      <c r="C60" s="190" t="s">
        <v>52</v>
      </c>
      <c r="D60" s="190"/>
      <c r="E60" s="213"/>
      <c r="F60" s="481">
        <v>6.7317999999999996E-3</v>
      </c>
      <c r="G60" s="190"/>
      <c r="H60" s="556">
        <v>0</v>
      </c>
      <c r="I60" s="480">
        <f>$I$53*H59</f>
        <v>0</v>
      </c>
      <c r="J60" s="208"/>
      <c r="N60" s="189"/>
      <c r="O60" s="427" t="s">
        <v>525</v>
      </c>
      <c r="P60" s="426"/>
      <c r="Q60" s="426"/>
      <c r="R60" s="426"/>
      <c r="S60" s="426"/>
      <c r="T60" s="426"/>
      <c r="U60" s="428">
        <f>S58*((365/7)-((O30+O32+O34+O36+O38)/5))</f>
        <v>0</v>
      </c>
      <c r="V60" s="426" t="s">
        <v>511</v>
      </c>
    </row>
    <row r="61" spans="1:26" ht="11.25" customHeight="1" x14ac:dyDescent="0.2">
      <c r="A61" s="206"/>
      <c r="B61" s="491" t="s">
        <v>579</v>
      </c>
      <c r="C61" s="190" t="s">
        <v>53</v>
      </c>
      <c r="D61" s="190"/>
      <c r="E61" s="213"/>
      <c r="F61" s="481">
        <v>1.5E-3</v>
      </c>
      <c r="G61" s="190"/>
      <c r="H61" s="557" t="s">
        <v>181</v>
      </c>
      <c r="I61" s="480">
        <f>IF(H61=$M$63,0,$I$53*F61)</f>
        <v>0</v>
      </c>
      <c r="J61" s="208"/>
      <c r="M61" s="249" t="s">
        <v>181</v>
      </c>
      <c r="N61" s="189"/>
    </row>
    <row r="62" spans="1:26" ht="18.75" x14ac:dyDescent="0.2">
      <c r="A62" s="206"/>
      <c r="B62" s="491" t="s">
        <v>581</v>
      </c>
      <c r="C62" s="190" t="s">
        <v>433</v>
      </c>
      <c r="D62" s="190"/>
      <c r="E62" s="213"/>
      <c r="F62" s="558">
        <v>0</v>
      </c>
      <c r="G62" s="190"/>
      <c r="H62" s="190"/>
      <c r="I62" s="480">
        <f>$I$53*F62</f>
        <v>0</v>
      </c>
      <c r="J62" s="208"/>
      <c r="M62" s="249" t="s">
        <v>531</v>
      </c>
      <c r="N62" s="189"/>
      <c r="O62" s="429" t="s">
        <v>526</v>
      </c>
    </row>
    <row r="63" spans="1:26" x14ac:dyDescent="0.2">
      <c r="A63" s="206"/>
      <c r="B63" s="504" t="s">
        <v>586</v>
      </c>
      <c r="C63" s="190" t="s">
        <v>55</v>
      </c>
      <c r="D63" s="190"/>
      <c r="E63" s="771"/>
      <c r="F63" s="771"/>
      <c r="G63" s="190"/>
      <c r="H63" s="190"/>
      <c r="I63" s="555"/>
      <c r="J63" s="208"/>
      <c r="M63" s="249" t="s">
        <v>578</v>
      </c>
      <c r="N63" s="189"/>
    </row>
    <row r="64" spans="1:26" ht="13.5" thickBot="1" x14ac:dyDescent="0.25">
      <c r="A64" s="206"/>
      <c r="B64" s="190"/>
      <c r="C64" s="503"/>
      <c r="D64" s="190"/>
      <c r="E64" s="190"/>
      <c r="F64" s="190"/>
      <c r="G64" s="190"/>
      <c r="H64" s="190"/>
      <c r="I64" s="207"/>
      <c r="J64" s="208"/>
      <c r="L64" s="219"/>
      <c r="N64" s="189"/>
      <c r="O64" s="433" t="s">
        <v>527</v>
      </c>
      <c r="P64" s="432"/>
      <c r="Q64" s="432"/>
      <c r="R64" s="431"/>
      <c r="S64" s="434"/>
      <c r="T64" s="431"/>
      <c r="U64" s="435">
        <f>U24-U41-U60</f>
        <v>2088</v>
      </c>
      <c r="V64" s="432" t="s">
        <v>511</v>
      </c>
    </row>
    <row r="65" spans="1:15" ht="15.75" customHeight="1" x14ac:dyDescent="0.2">
      <c r="A65" s="200"/>
      <c r="B65" s="201" t="s">
        <v>401</v>
      </c>
      <c r="C65" s="201"/>
      <c r="D65" s="201"/>
      <c r="E65" s="201"/>
      <c r="F65" s="201"/>
      <c r="G65" s="201"/>
      <c r="H65" s="201"/>
      <c r="I65" s="482">
        <f>I53+SUM(I56:I63)</f>
        <v>0</v>
      </c>
      <c r="J65" s="205"/>
      <c r="M65" s="249">
        <f>IF(I89+I108&gt;0,0,I53+I56+I57+I58+I59+I60+I61+I62+I63)</f>
        <v>0</v>
      </c>
      <c r="N65" s="189"/>
    </row>
    <row r="66" spans="1:15" ht="12.75" thickBot="1" x14ac:dyDescent="0.25">
      <c r="A66" s="209"/>
      <c r="B66" s="483"/>
      <c r="C66" s="483"/>
      <c r="D66" s="483"/>
      <c r="E66" s="483"/>
      <c r="F66" s="483"/>
      <c r="G66" s="483"/>
      <c r="H66" s="483"/>
      <c r="I66" s="484"/>
      <c r="J66" s="210"/>
      <c r="N66" s="189"/>
    </row>
    <row r="67" spans="1:15" ht="12" x14ac:dyDescent="0.2">
      <c r="A67" s="200"/>
      <c r="B67" s="201" t="s">
        <v>604</v>
      </c>
      <c r="C67" s="202"/>
      <c r="D67" s="202"/>
      <c r="E67" s="202"/>
      <c r="F67" s="202"/>
      <c r="G67" s="202"/>
      <c r="H67" s="202"/>
      <c r="I67" s="204"/>
      <c r="J67" s="205"/>
      <c r="N67" s="189"/>
    </row>
    <row r="68" spans="1:15" ht="4.5" customHeight="1" x14ac:dyDescent="0.2">
      <c r="A68" s="206"/>
      <c r="B68" s="190"/>
      <c r="C68" s="190"/>
      <c r="D68" s="190"/>
      <c r="E68" s="190"/>
      <c r="F68" s="190"/>
      <c r="G68" s="190"/>
      <c r="H68" s="190"/>
      <c r="I68" s="207"/>
      <c r="J68" s="208"/>
      <c r="N68" s="189"/>
    </row>
    <row r="69" spans="1:15" x14ac:dyDescent="0.2">
      <c r="A69" s="206"/>
      <c r="B69" s="190" t="s">
        <v>27</v>
      </c>
      <c r="C69" s="190"/>
      <c r="D69" s="190"/>
      <c r="E69" s="190"/>
      <c r="F69" s="190"/>
      <c r="G69" s="190"/>
      <c r="H69" s="190"/>
      <c r="I69" s="551"/>
      <c r="J69" s="208"/>
      <c r="N69" s="189"/>
    </row>
    <row r="70" spans="1:15" ht="4.5" customHeight="1" x14ac:dyDescent="0.2">
      <c r="A70" s="206"/>
      <c r="B70" s="190"/>
      <c r="C70" s="190"/>
      <c r="D70" s="190"/>
      <c r="E70" s="190"/>
      <c r="F70" s="190"/>
      <c r="G70" s="190"/>
      <c r="H70" s="190"/>
      <c r="I70" s="207"/>
      <c r="J70" s="208"/>
      <c r="M70" s="246"/>
      <c r="N70" s="246"/>
      <c r="O70" s="246"/>
    </row>
    <row r="71" spans="1:15" ht="11.25" customHeight="1" x14ac:dyDescent="0.25">
      <c r="A71" s="206"/>
      <c r="B71" s="190" t="s">
        <v>28</v>
      </c>
      <c r="C71" s="769" t="s">
        <v>181</v>
      </c>
      <c r="D71" s="770"/>
      <c r="E71" s="218" t="s">
        <v>408</v>
      </c>
      <c r="F71" s="551"/>
      <c r="G71" s="190"/>
      <c r="H71" s="190" t="s">
        <v>38</v>
      </c>
      <c r="I71" s="551"/>
      <c r="J71" s="208"/>
      <c r="M71" s="246"/>
      <c r="N71" s="246"/>
      <c r="O71" s="246"/>
    </row>
    <row r="72" spans="1:15" ht="4.5" customHeight="1" x14ac:dyDescent="0.2">
      <c r="A72" s="206"/>
      <c r="B72" s="190"/>
      <c r="C72" s="190"/>
      <c r="D72" s="190"/>
      <c r="E72" s="218"/>
      <c r="F72" s="190"/>
      <c r="G72" s="190"/>
      <c r="H72" s="190"/>
      <c r="I72" s="207"/>
      <c r="J72" s="208"/>
      <c r="L72" s="235" t="s">
        <v>405</v>
      </c>
      <c r="M72" s="246"/>
      <c r="N72" s="246"/>
      <c r="O72" s="246"/>
    </row>
    <row r="73" spans="1:15" x14ac:dyDescent="0.2">
      <c r="A73" s="206"/>
      <c r="B73" s="190" t="s">
        <v>406</v>
      </c>
      <c r="C73" s="246">
        <f>(I73-F73)+1</f>
        <v>1</v>
      </c>
      <c r="D73" s="190"/>
      <c r="E73" s="218" t="s">
        <v>407</v>
      </c>
      <c r="F73" s="551"/>
      <c r="G73" s="190"/>
      <c r="H73" s="190" t="s">
        <v>32</v>
      </c>
      <c r="I73" s="551"/>
      <c r="J73" s="208"/>
      <c r="L73" s="235" t="s">
        <v>181</v>
      </c>
      <c r="M73" s="246"/>
      <c r="N73" s="246"/>
      <c r="O73" s="246"/>
    </row>
    <row r="74" spans="1:15" ht="4.5" customHeight="1" x14ac:dyDescent="0.2">
      <c r="A74" s="206"/>
      <c r="B74" s="190"/>
      <c r="C74" s="190"/>
      <c r="D74" s="190"/>
      <c r="E74" s="190"/>
      <c r="F74" s="190"/>
      <c r="G74" s="190"/>
      <c r="H74" s="190"/>
      <c r="I74" s="207"/>
      <c r="J74" s="208"/>
      <c r="L74" s="235" t="s">
        <v>199</v>
      </c>
      <c r="M74" s="246"/>
      <c r="N74" s="246"/>
      <c r="O74" s="246"/>
    </row>
    <row r="75" spans="1:15" x14ac:dyDescent="0.2">
      <c r="A75" s="206"/>
      <c r="B75" s="190" t="s">
        <v>423</v>
      </c>
      <c r="C75" s="190"/>
      <c r="D75" s="190"/>
      <c r="E75" s="190"/>
      <c r="F75" s="190"/>
      <c r="G75" s="190"/>
      <c r="H75" s="190"/>
      <c r="I75" s="552"/>
      <c r="J75" s="208"/>
      <c r="L75" s="235" t="s">
        <v>200</v>
      </c>
      <c r="M75" s="246"/>
      <c r="N75" s="246"/>
      <c r="O75" s="246"/>
    </row>
    <row r="76" spans="1:15" ht="4.5" customHeight="1" x14ac:dyDescent="0.2">
      <c r="A76" s="206"/>
      <c r="B76" s="190"/>
      <c r="C76" s="190"/>
      <c r="D76" s="190"/>
      <c r="E76" s="190"/>
      <c r="F76" s="190"/>
      <c r="G76" s="190"/>
      <c r="H76" s="190"/>
      <c r="I76" s="207"/>
      <c r="J76" s="208"/>
      <c r="M76" s="246"/>
      <c r="N76" s="246"/>
      <c r="O76" s="246"/>
    </row>
    <row r="77" spans="1:15" ht="12.75" x14ac:dyDescent="0.2">
      <c r="A77" s="206"/>
      <c r="B77" s="190" t="s">
        <v>439</v>
      </c>
      <c r="C77" s="190"/>
      <c r="D77" s="190"/>
      <c r="E77" s="190"/>
      <c r="F77" s="363"/>
      <c r="G77" s="190"/>
      <c r="H77" s="364"/>
      <c r="I77" s="555"/>
      <c r="J77" s="208"/>
      <c r="M77" s="246"/>
      <c r="N77" s="246"/>
      <c r="O77" s="246"/>
    </row>
    <row r="78" spans="1:15" ht="4.5" customHeight="1" x14ac:dyDescent="0.2">
      <c r="A78" s="206"/>
      <c r="B78" s="190"/>
      <c r="C78" s="190"/>
      <c r="D78" s="190"/>
      <c r="E78" s="190"/>
      <c r="F78" s="190"/>
      <c r="G78" s="190"/>
      <c r="H78" s="190"/>
      <c r="I78" s="207"/>
      <c r="J78" s="208"/>
      <c r="M78" s="246"/>
      <c r="N78" s="246"/>
      <c r="O78" s="246"/>
    </row>
    <row r="79" spans="1:15" x14ac:dyDescent="0.2">
      <c r="A79" s="206"/>
      <c r="B79" s="190" t="s">
        <v>441</v>
      </c>
      <c r="C79" s="190"/>
      <c r="D79" s="190"/>
      <c r="E79" s="246">
        <f>C73/365*12</f>
        <v>3.2876712328767127E-2</v>
      </c>
      <c r="F79" s="479">
        <f>ROUNDUP(E79*I75,0)</f>
        <v>0</v>
      </c>
      <c r="G79" s="190"/>
      <c r="H79" s="190" t="s">
        <v>440</v>
      </c>
      <c r="I79" s="485">
        <f>IF(N79&gt;603,0,M79)</f>
        <v>0</v>
      </c>
      <c r="J79" s="208"/>
      <c r="M79" s="370">
        <f>F79*I77</f>
        <v>0</v>
      </c>
      <c r="N79" s="371">
        <f>M79/E79</f>
        <v>0</v>
      </c>
      <c r="O79" s="246"/>
    </row>
    <row r="80" spans="1:15" ht="6.75" customHeight="1" x14ac:dyDescent="0.2">
      <c r="A80" s="206"/>
      <c r="B80" s="190"/>
      <c r="C80" s="190"/>
      <c r="D80" s="190"/>
      <c r="E80" s="190"/>
      <c r="F80" s="190"/>
      <c r="G80" s="190"/>
      <c r="H80" s="190"/>
      <c r="I80" s="236"/>
      <c r="J80" s="208"/>
      <c r="M80" s="246"/>
      <c r="N80" s="246"/>
      <c r="O80" s="246"/>
    </row>
    <row r="81" spans="1:15" x14ac:dyDescent="0.2">
      <c r="A81" s="206"/>
      <c r="B81" s="190" t="s">
        <v>588</v>
      </c>
      <c r="C81" s="190"/>
      <c r="D81" s="190"/>
      <c r="E81" s="190"/>
      <c r="F81" s="190"/>
      <c r="G81" s="190"/>
      <c r="H81" s="190"/>
      <c r="I81" s="236"/>
      <c r="J81" s="208"/>
      <c r="M81" s="246"/>
      <c r="N81" s="246"/>
      <c r="O81" s="246"/>
    </row>
    <row r="82" spans="1:15" x14ac:dyDescent="0.2">
      <c r="A82" s="206"/>
      <c r="B82" s="190"/>
      <c r="C82" s="190" t="s">
        <v>409</v>
      </c>
      <c r="D82" s="190"/>
      <c r="E82" s="190"/>
      <c r="F82" s="481">
        <v>0.13</v>
      </c>
      <c r="G82" s="190"/>
      <c r="H82" s="190"/>
      <c r="I82" s="480">
        <f>$I$79*F82</f>
        <v>0</v>
      </c>
      <c r="J82" s="208"/>
      <c r="M82" s="246"/>
      <c r="N82" s="246"/>
      <c r="O82" s="246"/>
    </row>
    <row r="83" spans="1:15" x14ac:dyDescent="0.2">
      <c r="A83" s="206"/>
      <c r="B83" s="190"/>
      <c r="C83" s="190" t="s">
        <v>410</v>
      </c>
      <c r="D83" s="190"/>
      <c r="E83" s="190"/>
      <c r="F83" s="481">
        <v>0.15</v>
      </c>
      <c r="G83" s="190"/>
      <c r="H83" s="190"/>
      <c r="I83" s="480">
        <f>$I$79*F83</f>
        <v>0</v>
      </c>
      <c r="J83" s="208"/>
      <c r="K83" s="225"/>
      <c r="M83" s="246"/>
      <c r="N83" s="246"/>
      <c r="O83" s="246"/>
    </row>
    <row r="84" spans="1:15" x14ac:dyDescent="0.2">
      <c r="A84" s="206"/>
      <c r="B84" s="190"/>
      <c r="C84" s="190" t="s">
        <v>411</v>
      </c>
      <c r="D84" s="190"/>
      <c r="E84" s="190"/>
      <c r="F84" s="481">
        <v>0.02</v>
      </c>
      <c r="G84" s="190"/>
      <c r="H84" s="190"/>
      <c r="I84" s="480">
        <f>$I$79*F84</f>
        <v>0</v>
      </c>
      <c r="J84" s="208"/>
      <c r="K84" s="225"/>
      <c r="M84" s="246"/>
      <c r="N84" s="246"/>
      <c r="O84" s="246"/>
    </row>
    <row r="85" spans="1:15" ht="11.25" customHeight="1" x14ac:dyDescent="0.2">
      <c r="A85" s="206"/>
      <c r="B85" s="491" t="s">
        <v>579</v>
      </c>
      <c r="C85" s="190" t="s">
        <v>53</v>
      </c>
      <c r="D85" s="190"/>
      <c r="E85" s="190"/>
      <c r="F85" s="481">
        <v>5.9999999999999995E-4</v>
      </c>
      <c r="G85" s="190"/>
      <c r="H85" s="557" t="s">
        <v>181</v>
      </c>
      <c r="I85" s="480">
        <f>IF(H85=$M$63,0,$I$79*F85)</f>
        <v>0</v>
      </c>
      <c r="J85" s="208"/>
      <c r="M85" s="246"/>
      <c r="N85" s="246"/>
      <c r="O85" s="246"/>
    </row>
    <row r="86" spans="1:15" x14ac:dyDescent="0.2">
      <c r="A86" s="206"/>
      <c r="B86" s="190"/>
      <c r="C86" s="190" t="s">
        <v>54</v>
      </c>
      <c r="D86" s="190"/>
      <c r="E86" s="213"/>
      <c r="F86" s="481">
        <v>2.2000000000000001E-3</v>
      </c>
      <c r="G86" s="190"/>
      <c r="H86" s="486">
        <f>SUM(F82:F86)</f>
        <v>0.30280000000000001</v>
      </c>
      <c r="I86" s="480">
        <f>$I$79*F86</f>
        <v>0</v>
      </c>
      <c r="J86" s="238"/>
      <c r="N86" s="189"/>
    </row>
    <row r="87" spans="1:15" x14ac:dyDescent="0.2">
      <c r="A87" s="206"/>
      <c r="B87" s="504" t="s">
        <v>586</v>
      </c>
      <c r="C87" s="190" t="s">
        <v>55</v>
      </c>
      <c r="D87" s="190"/>
      <c r="E87" s="771"/>
      <c r="F87" s="771"/>
      <c r="G87" s="190"/>
      <c r="H87" s="190"/>
      <c r="I87" s="555">
        <v>0</v>
      </c>
      <c r="J87" s="208"/>
      <c r="N87" s="189"/>
    </row>
    <row r="88" spans="1:15" ht="11.25" customHeight="1" x14ac:dyDescent="0.2">
      <c r="A88" s="206"/>
      <c r="B88" s="228"/>
      <c r="C88" s="237"/>
      <c r="D88" s="215"/>
      <c r="E88" s="226"/>
      <c r="F88" s="226"/>
      <c r="G88" s="215"/>
      <c r="H88" s="215"/>
      <c r="I88" s="207"/>
      <c r="J88" s="208"/>
      <c r="N88" s="189"/>
    </row>
    <row r="89" spans="1:15" ht="14.25" customHeight="1" x14ac:dyDescent="0.2">
      <c r="A89" s="200"/>
      <c r="B89" s="201" t="s">
        <v>401</v>
      </c>
      <c r="C89" s="201"/>
      <c r="D89" s="201"/>
      <c r="E89" s="201"/>
      <c r="F89" s="201"/>
      <c r="G89" s="201"/>
      <c r="H89" s="201"/>
      <c r="I89" s="487">
        <f>SUM(I79,I82:I87)</f>
        <v>0</v>
      </c>
      <c r="J89" s="205"/>
      <c r="M89" s="249">
        <f>IF(I65+I108&gt;0,0,M79+I82+I83+I84+I85+I86+I87)</f>
        <v>0</v>
      </c>
      <c r="N89" s="189"/>
    </row>
    <row r="90" spans="1:15" ht="12" thickBot="1" x14ac:dyDescent="0.25">
      <c r="A90" s="221"/>
      <c r="B90" s="488"/>
      <c r="C90" s="443"/>
      <c r="D90" s="443"/>
      <c r="E90" s="443"/>
      <c r="F90" s="443"/>
      <c r="G90" s="443"/>
      <c r="H90" s="443"/>
      <c r="I90" s="489"/>
      <c r="J90" s="222"/>
    </row>
    <row r="91" spans="1:15" ht="11.25" customHeight="1" x14ac:dyDescent="0.2">
      <c r="A91" s="214"/>
      <c r="B91" s="232"/>
      <c r="C91" s="232"/>
      <c r="D91" s="232"/>
      <c r="E91" s="232"/>
      <c r="F91" s="232"/>
      <c r="G91" s="232"/>
      <c r="H91" s="232"/>
      <c r="I91" s="233"/>
      <c r="J91" s="217"/>
    </row>
    <row r="92" spans="1:15" s="234" customFormat="1" ht="4.5" customHeight="1" x14ac:dyDescent="0.2">
      <c r="A92" s="214"/>
      <c r="B92" s="215"/>
      <c r="C92" s="215"/>
      <c r="D92" s="215"/>
      <c r="E92" s="215"/>
      <c r="F92" s="215"/>
      <c r="G92" s="215"/>
      <c r="H92" s="215"/>
      <c r="I92" s="216"/>
      <c r="J92" s="217"/>
      <c r="M92" s="250"/>
      <c r="N92" s="250"/>
    </row>
    <row r="93" spans="1:15" ht="12" x14ac:dyDescent="0.2">
      <c r="A93" s="200"/>
      <c r="B93" s="201" t="s">
        <v>381</v>
      </c>
      <c r="C93" s="202"/>
      <c r="D93" s="202"/>
      <c r="E93" s="202"/>
      <c r="F93" s="202"/>
      <c r="G93" s="202"/>
      <c r="H93" s="202"/>
      <c r="I93" s="204"/>
      <c r="J93" s="205"/>
    </row>
    <row r="94" spans="1:15" ht="4.5" customHeight="1" x14ac:dyDescent="0.2">
      <c r="A94" s="206"/>
      <c r="B94" s="190"/>
      <c r="C94" s="190"/>
      <c r="D94" s="190"/>
      <c r="E94" s="190"/>
      <c r="F94" s="190"/>
      <c r="G94" s="190"/>
      <c r="H94" s="190"/>
      <c r="I94" s="207"/>
      <c r="J94" s="208"/>
    </row>
    <row r="95" spans="1:15" x14ac:dyDescent="0.2">
      <c r="A95" s="206"/>
      <c r="B95" s="190" t="s">
        <v>383</v>
      </c>
      <c r="C95" s="190"/>
      <c r="D95" s="190"/>
      <c r="E95" s="190"/>
      <c r="F95" s="190"/>
      <c r="G95" s="190"/>
      <c r="H95" s="190"/>
      <c r="I95" s="551"/>
      <c r="J95" s="208"/>
    </row>
    <row r="96" spans="1:15" ht="4.5" customHeight="1" x14ac:dyDescent="0.2">
      <c r="A96" s="206"/>
      <c r="B96" s="190"/>
      <c r="C96" s="190"/>
      <c r="D96" s="190"/>
      <c r="E96" s="190"/>
      <c r="F96" s="190"/>
      <c r="G96" s="190"/>
      <c r="H96" s="190"/>
      <c r="I96" s="207"/>
      <c r="J96" s="208"/>
    </row>
    <row r="97" spans="1:14" ht="11.25" customHeight="1" x14ac:dyDescent="0.25">
      <c r="A97" s="206"/>
      <c r="B97" s="190" t="s">
        <v>384</v>
      </c>
      <c r="C97" s="769" t="s">
        <v>181</v>
      </c>
      <c r="D97" s="770"/>
      <c r="E97" s="190"/>
      <c r="F97" s="554"/>
      <c r="G97" s="190"/>
      <c r="H97" s="190" t="s">
        <v>38</v>
      </c>
      <c r="I97" s="551"/>
      <c r="J97" s="208"/>
    </row>
    <row r="98" spans="1:14" ht="4.5" customHeight="1" x14ac:dyDescent="0.2">
      <c r="A98" s="206"/>
      <c r="B98" s="190"/>
      <c r="C98" s="190"/>
      <c r="D98" s="190"/>
      <c r="E98" s="190"/>
      <c r="F98" s="190"/>
      <c r="G98" s="190"/>
      <c r="H98" s="190"/>
      <c r="I98" s="207"/>
      <c r="J98" s="208"/>
    </row>
    <row r="99" spans="1:14" x14ac:dyDescent="0.2">
      <c r="A99" s="206"/>
      <c r="B99" s="190" t="s">
        <v>31</v>
      </c>
      <c r="C99" s="190"/>
      <c r="D99" s="190"/>
      <c r="E99" s="246">
        <f>IF(F99&gt;1,I99-F99+1,0)</f>
        <v>0</v>
      </c>
      <c r="F99" s="551"/>
      <c r="G99" s="190"/>
      <c r="H99" s="190" t="s">
        <v>32</v>
      </c>
      <c r="I99" s="551"/>
      <c r="J99" s="208"/>
    </row>
    <row r="100" spans="1:14" ht="4.5" customHeight="1" x14ac:dyDescent="0.2">
      <c r="A100" s="206"/>
      <c r="B100" s="190"/>
      <c r="C100" s="190"/>
      <c r="D100" s="190"/>
      <c r="E100" s="190"/>
      <c r="F100" s="190"/>
      <c r="G100" s="190"/>
      <c r="H100" s="190"/>
      <c r="I100" s="207"/>
      <c r="J100" s="208"/>
    </row>
    <row r="101" spans="1:14" x14ac:dyDescent="0.2">
      <c r="A101" s="206"/>
      <c r="B101" s="190" t="s">
        <v>385</v>
      </c>
      <c r="C101" s="190"/>
      <c r="D101" s="190"/>
      <c r="E101" s="190"/>
      <c r="F101" s="190"/>
      <c r="G101" s="190"/>
      <c r="H101" s="190" t="s">
        <v>386</v>
      </c>
      <c r="I101" s="552"/>
      <c r="J101" s="208"/>
    </row>
    <row r="102" spans="1:14" ht="4.5" customHeight="1" x14ac:dyDescent="0.2">
      <c r="A102" s="206"/>
      <c r="B102" s="190"/>
      <c r="C102" s="190"/>
      <c r="D102" s="190"/>
      <c r="E102" s="190"/>
      <c r="F102" s="190"/>
      <c r="G102" s="190"/>
      <c r="H102" s="190"/>
      <c r="I102" s="207"/>
      <c r="J102" s="208"/>
    </row>
    <row r="103" spans="1:14" x14ac:dyDescent="0.2">
      <c r="A103" s="206"/>
      <c r="B103" s="190" t="s">
        <v>390</v>
      </c>
      <c r="C103" s="190"/>
      <c r="D103" s="190"/>
      <c r="E103" s="190"/>
      <c r="F103" s="190"/>
      <c r="G103" s="190"/>
      <c r="H103" s="190" t="s">
        <v>389</v>
      </c>
      <c r="I103" s="555"/>
      <c r="J103" s="208"/>
    </row>
    <row r="104" spans="1:14" ht="4.5" customHeight="1" x14ac:dyDescent="0.2">
      <c r="A104" s="206"/>
      <c r="B104" s="190"/>
      <c r="C104" s="190"/>
      <c r="D104" s="190"/>
      <c r="E104" s="190"/>
      <c r="F104" s="190"/>
      <c r="G104" s="190"/>
      <c r="H104" s="190"/>
      <c r="I104" s="207"/>
      <c r="J104" s="208"/>
    </row>
    <row r="105" spans="1:14" x14ac:dyDescent="0.2">
      <c r="A105" s="206"/>
      <c r="B105" s="190" t="s">
        <v>387</v>
      </c>
      <c r="C105" s="190"/>
      <c r="D105" s="190"/>
      <c r="E105" s="246">
        <f>E99/365*12</f>
        <v>0</v>
      </c>
      <c r="F105" s="190"/>
      <c r="G105" s="190"/>
      <c r="H105" s="190" t="s">
        <v>388</v>
      </c>
      <c r="I105" s="479">
        <f>ROUNDUP(I101*E105,0)</f>
        <v>0</v>
      </c>
      <c r="J105" s="208"/>
    </row>
    <row r="106" spans="1:14" ht="4.5" customHeight="1" x14ac:dyDescent="0.2">
      <c r="A106" s="206"/>
      <c r="B106" s="190"/>
      <c r="C106" s="190"/>
      <c r="D106" s="190"/>
      <c r="E106" s="190"/>
      <c r="F106" s="190"/>
      <c r="G106" s="190"/>
      <c r="H106" s="190"/>
      <c r="I106" s="207"/>
      <c r="J106" s="208"/>
    </row>
    <row r="107" spans="1:14" x14ac:dyDescent="0.2">
      <c r="A107" s="206"/>
      <c r="B107" s="190"/>
      <c r="C107" s="190"/>
      <c r="D107" s="190"/>
      <c r="E107" s="190"/>
      <c r="F107" s="190"/>
      <c r="G107" s="190"/>
      <c r="H107" s="190"/>
      <c r="I107" s="220"/>
      <c r="J107" s="208"/>
    </row>
    <row r="108" spans="1:14" ht="14.25" x14ac:dyDescent="0.2">
      <c r="A108" s="200"/>
      <c r="B108" s="201" t="s">
        <v>402</v>
      </c>
      <c r="C108" s="201"/>
      <c r="D108" s="201"/>
      <c r="E108" s="201"/>
      <c r="F108" s="201"/>
      <c r="G108" s="201"/>
      <c r="H108" s="201"/>
      <c r="I108" s="487">
        <f>I103*I105</f>
        <v>0</v>
      </c>
      <c r="J108" s="205"/>
      <c r="M108" s="249">
        <f>IF(I65+I89&gt;0,0,I103*I105)</f>
        <v>0</v>
      </c>
    </row>
    <row r="109" spans="1:14" ht="4.5" customHeight="1" x14ac:dyDescent="0.2">
      <c r="A109" s="206"/>
      <c r="B109" s="190"/>
      <c r="C109" s="190"/>
      <c r="D109" s="190"/>
      <c r="E109" s="190"/>
      <c r="F109" s="190"/>
      <c r="G109" s="190"/>
      <c r="H109" s="190"/>
      <c r="I109" s="207"/>
      <c r="J109" s="208"/>
    </row>
    <row r="110" spans="1:14" ht="11.25" customHeight="1" x14ac:dyDescent="0.2">
      <c r="A110" s="206"/>
      <c r="B110" s="228" t="s">
        <v>414</v>
      </c>
      <c r="C110" s="561"/>
      <c r="D110" s="190"/>
      <c r="E110" s="226" t="s">
        <v>399</v>
      </c>
      <c r="F110" s="560"/>
      <c r="G110" s="190"/>
      <c r="H110" s="190"/>
      <c r="I110" s="490">
        <f>C110*F110</f>
        <v>0</v>
      </c>
      <c r="J110" s="208"/>
    </row>
    <row r="111" spans="1:14" ht="11.25" customHeight="1" x14ac:dyDescent="0.2">
      <c r="A111" s="206"/>
      <c r="B111" s="231" t="s">
        <v>404</v>
      </c>
      <c r="C111" s="227"/>
      <c r="D111" s="190"/>
      <c r="E111" s="226"/>
      <c r="F111" s="229"/>
      <c r="G111" s="190"/>
      <c r="H111" s="190"/>
      <c r="I111" s="230"/>
      <c r="J111" s="208"/>
      <c r="N111" s="250"/>
    </row>
    <row r="112" spans="1:14" s="543" customFormat="1" ht="12" thickBot="1" x14ac:dyDescent="0.25">
      <c r="A112" s="538"/>
      <c r="B112" s="539"/>
      <c r="C112" s="540"/>
      <c r="D112" s="540"/>
      <c r="E112" s="540"/>
      <c r="F112" s="540"/>
      <c r="G112" s="540"/>
      <c r="H112" s="540"/>
      <c r="I112" s="541"/>
      <c r="J112" s="542"/>
    </row>
    <row r="113" spans="1:19" s="543" customFormat="1" hidden="1" x14ac:dyDescent="0.2">
      <c r="A113" s="544"/>
      <c r="B113" s="246"/>
      <c r="C113" s="246"/>
      <c r="D113" s="246"/>
      <c r="E113" s="372" t="s">
        <v>412</v>
      </c>
      <c r="F113" s="246" t="s">
        <v>413</v>
      </c>
      <c r="G113" s="246"/>
      <c r="H113" s="246"/>
      <c r="I113" s="370"/>
      <c r="J113" s="545"/>
      <c r="K113" s="249"/>
      <c r="L113" s="249"/>
      <c r="M113" s="249"/>
      <c r="N113" s="249"/>
      <c r="O113" s="249"/>
      <c r="P113" s="249"/>
      <c r="Q113" s="249"/>
      <c r="R113" s="249"/>
      <c r="S113" s="249"/>
    </row>
    <row r="114" spans="1:19" s="543" customFormat="1" hidden="1" x14ac:dyDescent="0.2">
      <c r="A114" s="544"/>
      <c r="B114" s="246"/>
      <c r="C114" s="246"/>
      <c r="D114" s="246"/>
      <c r="E114" s="492">
        <f>I101*12</f>
        <v>0</v>
      </c>
      <c r="F114" s="493">
        <f>I75*12</f>
        <v>0</v>
      </c>
      <c r="G114" s="246"/>
      <c r="H114" s="246"/>
      <c r="I114" s="370"/>
      <c r="J114" s="545"/>
      <c r="K114" s="249"/>
      <c r="L114" s="249"/>
      <c r="M114" s="249"/>
      <c r="N114" s="249"/>
      <c r="O114" s="249"/>
      <c r="P114" s="249"/>
      <c r="Q114" s="249"/>
      <c r="R114" s="249"/>
      <c r="S114" s="249"/>
    </row>
    <row r="115" spans="1:19" s="543" customFormat="1" hidden="1" x14ac:dyDescent="0.2">
      <c r="A115" s="544"/>
      <c r="B115" s="246"/>
      <c r="C115" s="246"/>
      <c r="D115" s="246"/>
      <c r="E115" s="492">
        <f>365.25/7</f>
        <v>52.178571428571431</v>
      </c>
      <c r="F115" s="492">
        <f>365.25/7</f>
        <v>52.178571428571431</v>
      </c>
      <c r="G115" s="246"/>
      <c r="H115" s="246"/>
      <c r="I115" s="370"/>
      <c r="J115" s="545"/>
      <c r="K115" s="249"/>
      <c r="L115" s="249"/>
      <c r="M115" s="249"/>
      <c r="N115" s="249"/>
      <c r="O115" s="249"/>
      <c r="P115" s="249"/>
      <c r="Q115" s="249"/>
      <c r="R115" s="249"/>
      <c r="S115" s="249"/>
    </row>
    <row r="116" spans="1:19" s="543" customFormat="1" hidden="1" x14ac:dyDescent="0.2">
      <c r="A116" s="544"/>
      <c r="B116" s="246"/>
      <c r="C116" s="246"/>
      <c r="D116" s="246"/>
      <c r="E116" s="492">
        <f>E114/E115</f>
        <v>0</v>
      </c>
      <c r="F116" s="492">
        <f>F114/F115</f>
        <v>0</v>
      </c>
      <c r="G116" s="246"/>
      <c r="H116" s="246"/>
      <c r="I116" s="370"/>
      <c r="J116" s="545"/>
      <c r="K116" s="249"/>
      <c r="L116" s="249"/>
      <c r="M116" s="249"/>
      <c r="N116" s="249"/>
      <c r="O116" s="249"/>
      <c r="P116" s="249"/>
      <c r="Q116" s="249"/>
      <c r="R116" s="249"/>
      <c r="S116" s="249"/>
    </row>
    <row r="117" spans="1:19" s="543" customFormat="1" x14ac:dyDescent="0.2">
      <c r="A117" s="544"/>
      <c r="B117" s="246"/>
      <c r="C117" s="246"/>
      <c r="D117" s="246"/>
      <c r="E117" s="494">
        <f>E116/40</f>
        <v>0</v>
      </c>
      <c r="F117" s="494">
        <f>F116/40</f>
        <v>0</v>
      </c>
      <c r="G117" s="246"/>
      <c r="H117" s="246"/>
      <c r="I117" s="370"/>
      <c r="J117" s="545"/>
      <c r="K117" s="249"/>
      <c r="L117" s="249"/>
      <c r="M117" s="249"/>
      <c r="N117" s="249"/>
      <c r="O117" s="249"/>
      <c r="P117" s="249"/>
      <c r="Q117" s="249"/>
      <c r="R117" s="249"/>
      <c r="S117" s="249"/>
    </row>
    <row r="118" spans="1:19" ht="14.25" x14ac:dyDescent="0.2">
      <c r="A118" s="206"/>
      <c r="B118" s="240" t="s">
        <v>403</v>
      </c>
      <c r="C118" s="190"/>
      <c r="D118" s="190"/>
      <c r="E118" s="372"/>
      <c r="F118" s="190"/>
      <c r="G118" s="190"/>
      <c r="H118" s="190"/>
      <c r="I118" s="190"/>
      <c r="J118" s="208"/>
    </row>
    <row r="119" spans="1:19" ht="15" thickBot="1" x14ac:dyDescent="0.25">
      <c r="A119" s="221"/>
      <c r="B119" s="241" t="s">
        <v>418</v>
      </c>
      <c r="C119" s="443"/>
      <c r="D119" s="443"/>
      <c r="E119" s="443"/>
      <c r="F119" s="443"/>
      <c r="G119" s="443"/>
      <c r="H119" s="443"/>
      <c r="I119" s="495"/>
      <c r="J119" s="222"/>
    </row>
    <row r="120" spans="1:19" x14ac:dyDescent="0.2">
      <c r="E120" s="189"/>
    </row>
    <row r="121" spans="1:19" x14ac:dyDescent="0.2">
      <c r="E121" s="189"/>
    </row>
    <row r="122" spans="1:19" x14ac:dyDescent="0.2">
      <c r="E122" s="189"/>
    </row>
  </sheetData>
  <sheetProtection algorithmName="SHA-512" hashValue="nJ8HvYb4r6R5Kid5A4pnGtMJUKn14DjouYxmke9xsbIhjIAxvrnNzia4XetyWMFgP65zv74pOcG+qiLq7YGXsg==" saltValue="dfW8vgvaHYwT45R7vsbS+Q==" spinCount="100000" sheet="1" selectLockedCells="1"/>
  <mergeCells count="17">
    <mergeCell ref="O56:R56"/>
    <mergeCell ref="E63:F63"/>
    <mergeCell ref="C71:D71"/>
    <mergeCell ref="E87:F87"/>
    <mergeCell ref="C97:D97"/>
    <mergeCell ref="C18:D18"/>
    <mergeCell ref="B24:F24"/>
    <mergeCell ref="O55:R55"/>
    <mergeCell ref="H2:I2"/>
    <mergeCell ref="E6:I6"/>
    <mergeCell ref="E8:I8"/>
    <mergeCell ref="E10:I10"/>
    <mergeCell ref="B45:G46"/>
    <mergeCell ref="O46:R46"/>
    <mergeCell ref="O49:R49"/>
    <mergeCell ref="O51:R51"/>
    <mergeCell ref="O53:R53"/>
  </mergeCells>
  <dataValidations count="2">
    <dataValidation type="list" allowBlank="1" showInputMessage="1" showErrorMessage="1" sqref="C18 C97 C71">
      <formula1>$L$73:$L$75</formula1>
    </dataValidation>
    <dataValidation type="list" allowBlank="1" showInputMessage="1" showErrorMessage="1" sqref="H61 H85">
      <formula1>$M$61:$M$63</formula1>
    </dataValidation>
  </dataValidations>
  <pageMargins left="0.78740157480314965" right="0.62992125984251968" top="0.39370078740157483" bottom="0.39370078740157483" header="0.31496062992125984" footer="0.11811023622047244"/>
  <pageSetup paperSize="9" scale="69" orientation="portrait" horizontalDpi="0" verticalDpi="0" r:id="rId1"/>
  <headerFooter>
    <oddFooter>&amp;L&amp;8Antrag auf Förderung 
Landkreis Altenburger Land&amp;C&amp;8&amp;A&amp;R&amp;8Datum der Antragstellung &amp;D</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6">
    <pageSetUpPr autoPageBreaks="0" fitToPage="1"/>
  </sheetPr>
  <dimension ref="A1:Z122"/>
  <sheetViews>
    <sheetView showGridLines="0" showRowColHeaders="0" zoomScaleNormal="100" workbookViewId="0">
      <selection activeCell="E6" sqref="E6:I6"/>
    </sheetView>
  </sheetViews>
  <sheetFormatPr baseColWidth="10" defaultColWidth="11.42578125" defaultRowHeight="11.25" x14ac:dyDescent="0.2"/>
  <cols>
    <col min="1" max="1" width="1.28515625" style="189" customWidth="1"/>
    <col min="2" max="2" width="27.28515625" style="189" customWidth="1"/>
    <col min="3" max="3" width="11.42578125" style="189" customWidth="1"/>
    <col min="4" max="4" width="2.140625" style="189" customWidth="1"/>
    <col min="5" max="5" width="12.7109375" style="193" customWidth="1"/>
    <col min="6" max="6" width="11.42578125" style="189" customWidth="1"/>
    <col min="7" max="7" width="2.140625" style="189" customWidth="1"/>
    <col min="8" max="8" width="16.85546875" style="189" customWidth="1"/>
    <col min="9" max="9" width="12.42578125" style="225" customWidth="1"/>
    <col min="10" max="10" width="1.28515625" style="189" customWidth="1"/>
    <col min="11" max="11" width="11.28515625" style="189" hidden="1" customWidth="1"/>
    <col min="12" max="12" width="14.28515625" style="189" hidden="1" customWidth="1"/>
    <col min="13" max="13" width="12" style="249" customWidth="1"/>
    <col min="14" max="14" width="11.42578125" style="249"/>
    <col min="15" max="21" width="11.42578125" style="189"/>
    <col min="22" max="22" width="11.42578125" style="189" customWidth="1"/>
    <col min="23" max="16384" width="11.42578125" style="189"/>
  </cols>
  <sheetData>
    <row r="1" spans="1:14" s="191" customFormat="1" ht="18" customHeight="1" x14ac:dyDescent="0.2">
      <c r="B1" s="191" t="s">
        <v>58</v>
      </c>
      <c r="E1" s="562"/>
      <c r="I1" s="192" t="str">
        <f ca="1">MID(CELL("Dateiname",$A$1),FIND("]",CELL("Dateiname",$A$1))+1,31)</f>
        <v>A1-P15</v>
      </c>
      <c r="M1" s="369"/>
      <c r="N1" s="369"/>
    </row>
    <row r="2" spans="1:14" ht="15.75" thickBot="1" x14ac:dyDescent="0.3">
      <c r="F2" s="194"/>
      <c r="G2" s="195" t="s">
        <v>85</v>
      </c>
      <c r="H2" s="772" t="str">
        <f>IF('Seite 1'!G17="","",'Seite 1'!G17)</f>
        <v/>
      </c>
      <c r="I2" s="773"/>
    </row>
    <row r="3" spans="1:14" ht="4.5" customHeight="1" x14ac:dyDescent="0.2">
      <c r="A3" s="196"/>
      <c r="B3" s="197"/>
      <c r="C3" s="197"/>
      <c r="D3" s="197"/>
      <c r="E3" s="197"/>
      <c r="F3" s="197"/>
      <c r="G3" s="197"/>
      <c r="H3" s="197"/>
      <c r="I3" s="198"/>
      <c r="J3" s="199"/>
    </row>
    <row r="4" spans="1:14" ht="12" x14ac:dyDescent="0.2">
      <c r="A4" s="200"/>
      <c r="B4" s="201" t="s">
        <v>22</v>
      </c>
      <c r="C4" s="202"/>
      <c r="D4" s="203"/>
      <c r="E4" s="202"/>
      <c r="F4" s="202"/>
      <c r="G4" s="202"/>
      <c r="H4" s="202"/>
      <c r="I4" s="204"/>
      <c r="J4" s="205"/>
    </row>
    <row r="5" spans="1:14" ht="4.5" customHeight="1" x14ac:dyDescent="0.2">
      <c r="A5" s="206"/>
      <c r="B5" s="190"/>
      <c r="C5" s="190"/>
      <c r="D5" s="190"/>
      <c r="E5" s="190"/>
      <c r="F5" s="190"/>
      <c r="G5" s="190"/>
      <c r="H5" s="190"/>
      <c r="I5" s="207"/>
      <c r="J5" s="208"/>
    </row>
    <row r="6" spans="1:14" ht="11.25" customHeight="1" x14ac:dyDescent="0.25">
      <c r="A6" s="206"/>
      <c r="B6" s="190" t="s">
        <v>23</v>
      </c>
      <c r="C6" s="190"/>
      <c r="D6" s="190"/>
      <c r="E6" s="776"/>
      <c r="F6" s="777"/>
      <c r="G6" s="777"/>
      <c r="H6" s="777"/>
      <c r="I6" s="770"/>
      <c r="J6" s="208"/>
    </row>
    <row r="7" spans="1:14" ht="4.5" customHeight="1" x14ac:dyDescent="0.2">
      <c r="A7" s="206"/>
      <c r="B7" s="190"/>
      <c r="C7" s="190"/>
      <c r="D7" s="190"/>
      <c r="E7" s="190"/>
      <c r="F7" s="190"/>
      <c r="G7" s="190"/>
      <c r="H7" s="190"/>
      <c r="I7" s="207"/>
      <c r="J7" s="208"/>
    </row>
    <row r="8" spans="1:14" ht="11.25" customHeight="1" x14ac:dyDescent="0.25">
      <c r="A8" s="206"/>
      <c r="B8" s="190" t="s">
        <v>24</v>
      </c>
      <c r="C8" s="190"/>
      <c r="D8" s="190"/>
      <c r="E8" s="776"/>
      <c r="F8" s="777"/>
      <c r="G8" s="777"/>
      <c r="H8" s="777"/>
      <c r="I8" s="770"/>
      <c r="J8" s="208"/>
    </row>
    <row r="9" spans="1:14" ht="4.5" customHeight="1" x14ac:dyDescent="0.2">
      <c r="A9" s="206"/>
      <c r="B9" s="190"/>
      <c r="C9" s="190"/>
      <c r="D9" s="190"/>
      <c r="E9" s="190"/>
      <c r="F9" s="190"/>
      <c r="G9" s="190"/>
      <c r="H9" s="190"/>
      <c r="I9" s="207"/>
      <c r="J9" s="208"/>
    </row>
    <row r="10" spans="1:14" ht="11.25" customHeight="1" x14ac:dyDescent="0.25">
      <c r="A10" s="206"/>
      <c r="B10" s="190" t="s">
        <v>25</v>
      </c>
      <c r="C10" s="190"/>
      <c r="D10" s="190"/>
      <c r="E10" s="776"/>
      <c r="F10" s="777"/>
      <c r="G10" s="777"/>
      <c r="H10" s="777"/>
      <c r="I10" s="770"/>
      <c r="J10" s="208"/>
    </row>
    <row r="11" spans="1:14" ht="4.5" customHeight="1" x14ac:dyDescent="0.2">
      <c r="A11" s="206"/>
      <c r="B11" s="190"/>
      <c r="C11" s="190"/>
      <c r="D11" s="190"/>
      <c r="E11" s="190"/>
      <c r="F11" s="190"/>
      <c r="G11" s="190"/>
      <c r="H11" s="190"/>
      <c r="I11" s="207"/>
      <c r="J11" s="208"/>
    </row>
    <row r="12" spans="1:14" x14ac:dyDescent="0.2">
      <c r="A12" s="206"/>
      <c r="B12" s="190" t="s">
        <v>26</v>
      </c>
      <c r="C12" s="190"/>
      <c r="D12" s="190"/>
      <c r="E12" s="190"/>
      <c r="F12" s="190"/>
      <c r="G12" s="190"/>
      <c r="H12" s="190"/>
      <c r="I12" s="551"/>
      <c r="J12" s="208"/>
    </row>
    <row r="13" spans="1:14" ht="4.5" customHeight="1" thickBot="1" x14ac:dyDescent="0.25">
      <c r="A13" s="206"/>
      <c r="B13" s="190"/>
      <c r="C13" s="190"/>
      <c r="D13" s="190"/>
      <c r="E13" s="190"/>
      <c r="F13" s="190"/>
      <c r="G13" s="190"/>
      <c r="H13" s="190"/>
      <c r="I13" s="457"/>
      <c r="J13" s="208"/>
    </row>
    <row r="14" spans="1:14" ht="12" customHeight="1" x14ac:dyDescent="0.2">
      <c r="A14" s="196"/>
      <c r="B14" s="458" t="s">
        <v>382</v>
      </c>
      <c r="C14" s="197"/>
      <c r="D14" s="197"/>
      <c r="E14" s="197"/>
      <c r="F14" s="197"/>
      <c r="G14" s="197"/>
      <c r="H14" s="197"/>
      <c r="I14" s="198"/>
      <c r="J14" s="199"/>
    </row>
    <row r="15" spans="1:14" ht="4.5" customHeight="1" x14ac:dyDescent="0.2">
      <c r="A15" s="206"/>
      <c r="B15" s="190"/>
      <c r="C15" s="190"/>
      <c r="D15" s="190"/>
      <c r="E15" s="190"/>
      <c r="F15" s="190"/>
      <c r="G15" s="190"/>
      <c r="H15" s="190"/>
      <c r="I15" s="207"/>
      <c r="J15" s="208"/>
    </row>
    <row r="16" spans="1:14" x14ac:dyDescent="0.2">
      <c r="A16" s="206"/>
      <c r="B16" s="190" t="s">
        <v>27</v>
      </c>
      <c r="C16" s="190"/>
      <c r="D16" s="190"/>
      <c r="E16" s="190"/>
      <c r="F16" s="190"/>
      <c r="G16" s="190"/>
      <c r="H16" s="190"/>
      <c r="I16" s="551"/>
      <c r="J16" s="208"/>
    </row>
    <row r="17" spans="1:22" ht="4.5" customHeight="1" x14ac:dyDescent="0.2">
      <c r="A17" s="206"/>
      <c r="B17" s="190"/>
      <c r="C17" s="190"/>
      <c r="D17" s="190"/>
      <c r="E17" s="190"/>
      <c r="F17" s="190"/>
      <c r="G17" s="190"/>
      <c r="H17" s="190"/>
      <c r="I17" s="207"/>
      <c r="J17" s="208"/>
    </row>
    <row r="18" spans="1:22" ht="11.25" customHeight="1" x14ac:dyDescent="0.25">
      <c r="A18" s="206"/>
      <c r="B18" s="190" t="s">
        <v>28</v>
      </c>
      <c r="C18" s="769" t="s">
        <v>181</v>
      </c>
      <c r="D18" s="770"/>
      <c r="E18" s="218" t="s">
        <v>408</v>
      </c>
      <c r="F18" s="554"/>
      <c r="G18" s="190"/>
      <c r="H18" s="190" t="s">
        <v>38</v>
      </c>
      <c r="I18" s="551"/>
      <c r="J18" s="208"/>
    </row>
    <row r="19" spans="1:22" ht="4.5" customHeight="1" x14ac:dyDescent="0.2">
      <c r="A19" s="206"/>
      <c r="B19" s="190"/>
      <c r="C19" s="190"/>
      <c r="D19" s="190"/>
      <c r="E19" s="190"/>
      <c r="F19" s="190"/>
      <c r="G19" s="190"/>
      <c r="H19" s="190"/>
      <c r="I19" s="207"/>
      <c r="J19" s="208"/>
    </row>
    <row r="20" spans="1:22" x14ac:dyDescent="0.2">
      <c r="A20" s="206"/>
      <c r="B20" s="190" t="s">
        <v>31</v>
      </c>
      <c r="C20" s="190"/>
      <c r="D20" s="190"/>
      <c r="E20" s="190"/>
      <c r="F20" s="553"/>
      <c r="G20" s="190"/>
      <c r="H20" s="190" t="s">
        <v>32</v>
      </c>
      <c r="I20" s="551"/>
      <c r="J20" s="208"/>
    </row>
    <row r="21" spans="1:22" ht="4.5" customHeight="1" x14ac:dyDescent="0.2">
      <c r="A21" s="206"/>
      <c r="B21" s="190"/>
      <c r="C21" s="190"/>
      <c r="D21" s="190"/>
      <c r="E21" s="190"/>
      <c r="F21" s="190"/>
      <c r="G21" s="190"/>
      <c r="H21" s="190"/>
      <c r="I21" s="207"/>
      <c r="J21" s="208"/>
    </row>
    <row r="22" spans="1:22" ht="12.75" x14ac:dyDescent="0.2">
      <c r="A22" s="206"/>
      <c r="B22" s="190" t="s">
        <v>442</v>
      </c>
      <c r="C22" s="190"/>
      <c r="D22" s="190"/>
      <c r="E22" s="190"/>
      <c r="F22" s="190"/>
      <c r="G22" s="190"/>
      <c r="H22" s="190" t="s">
        <v>33</v>
      </c>
      <c r="I22" s="552">
        <v>39</v>
      </c>
      <c r="J22" s="208"/>
      <c r="O22" s="191" t="s">
        <v>529</v>
      </c>
    </row>
    <row r="23" spans="1:22" ht="4.5" customHeight="1" x14ac:dyDescent="0.2">
      <c r="A23" s="206"/>
      <c r="B23" s="190"/>
      <c r="C23" s="190"/>
      <c r="D23" s="190"/>
      <c r="E23" s="190"/>
      <c r="F23" s="190"/>
      <c r="G23" s="190"/>
      <c r="H23" s="190"/>
      <c r="I23" s="207"/>
      <c r="J23" s="208"/>
    </row>
    <row r="24" spans="1:22" ht="35.25" customHeight="1" x14ac:dyDescent="0.25">
      <c r="A24" s="206"/>
      <c r="B24" s="778" t="s">
        <v>530</v>
      </c>
      <c r="C24" s="779"/>
      <c r="D24" s="779"/>
      <c r="E24" s="779"/>
      <c r="F24" s="779"/>
      <c r="G24" s="190"/>
      <c r="H24" s="218" t="s">
        <v>388</v>
      </c>
      <c r="I24" s="479" t="str">
        <f>IF(U41&gt;0,U64,"")</f>
        <v/>
      </c>
      <c r="J24" s="208"/>
      <c r="O24" s="414"/>
      <c r="P24" s="426" t="s">
        <v>510</v>
      </c>
      <c r="Q24" s="426"/>
      <c r="R24" s="426"/>
      <c r="S24" s="426"/>
      <c r="T24" s="426"/>
      <c r="U24" s="426">
        <v>2088</v>
      </c>
      <c r="V24" s="426" t="s">
        <v>511</v>
      </c>
    </row>
    <row r="25" spans="1:22" ht="4.5" customHeight="1" x14ac:dyDescent="0.2">
      <c r="A25" s="206"/>
      <c r="B25" s="190"/>
      <c r="C25" s="190"/>
      <c r="D25" s="190"/>
      <c r="E25" s="190"/>
      <c r="F25" s="190"/>
      <c r="G25" s="190"/>
      <c r="H25" s="190"/>
      <c r="I25" s="207"/>
      <c r="J25" s="208"/>
    </row>
    <row r="26" spans="1:22" ht="12.75" x14ac:dyDescent="0.2">
      <c r="A26" s="206"/>
      <c r="B26" s="190" t="s">
        <v>29</v>
      </c>
      <c r="C26" s="190"/>
      <c r="D26" s="190"/>
      <c r="E26" s="190"/>
      <c r="F26" s="190"/>
      <c r="G26" s="190"/>
      <c r="H26" s="190" t="s">
        <v>33</v>
      </c>
      <c r="I26" s="552"/>
      <c r="J26" s="208"/>
      <c r="O26" s="429" t="s">
        <v>512</v>
      </c>
    </row>
    <row r="27" spans="1:22" ht="4.5" customHeight="1" x14ac:dyDescent="0.2">
      <c r="A27" s="206"/>
      <c r="B27" s="190"/>
      <c r="C27" s="190"/>
      <c r="D27" s="190"/>
      <c r="E27" s="190"/>
      <c r="F27" s="190"/>
      <c r="G27" s="190"/>
      <c r="H27" s="190"/>
      <c r="I27" s="207"/>
      <c r="J27" s="208"/>
    </row>
    <row r="28" spans="1:22" ht="12.75" x14ac:dyDescent="0.2">
      <c r="A28" s="206"/>
      <c r="B28" s="190" t="s">
        <v>30</v>
      </c>
      <c r="C28" s="190"/>
      <c r="D28" s="190"/>
      <c r="E28" s="190"/>
      <c r="F28" s="190"/>
      <c r="G28" s="190"/>
      <c r="H28" s="190" t="s">
        <v>33</v>
      </c>
      <c r="I28" s="552"/>
      <c r="J28" s="208"/>
      <c r="O28" s="399" t="s">
        <v>513</v>
      </c>
    </row>
    <row r="29" spans="1:22" ht="4.5" customHeight="1" x14ac:dyDescent="0.2">
      <c r="A29" s="206"/>
      <c r="B29" s="190"/>
      <c r="C29" s="190"/>
      <c r="D29" s="190"/>
      <c r="E29" s="190"/>
      <c r="F29" s="190"/>
      <c r="G29" s="190"/>
      <c r="H29" s="190"/>
      <c r="I29" s="207"/>
      <c r="J29" s="208"/>
    </row>
    <row r="30" spans="1:22" ht="11.25" customHeight="1" x14ac:dyDescent="0.2">
      <c r="A30" s="206"/>
      <c r="B30" s="190" t="s">
        <v>56</v>
      </c>
      <c r="C30" s="190"/>
      <c r="D30" s="190"/>
      <c r="E30" s="190"/>
      <c r="F30" s="190"/>
      <c r="G30" s="190"/>
      <c r="H30" s="190"/>
      <c r="I30" s="559">
        <v>0</v>
      </c>
      <c r="J30" s="208"/>
      <c r="O30" s="563"/>
      <c r="P30" s="409" t="s">
        <v>514</v>
      </c>
      <c r="Q30" s="409"/>
      <c r="R30" s="424"/>
      <c r="S30" s="412">
        <f>O30*8</f>
        <v>0</v>
      </c>
      <c r="T30" s="424" t="s">
        <v>511</v>
      </c>
    </row>
    <row r="31" spans="1:22" ht="4.5" customHeight="1" x14ac:dyDescent="0.2">
      <c r="A31" s="206"/>
      <c r="B31" s="190"/>
      <c r="C31" s="190"/>
      <c r="D31" s="190"/>
      <c r="E31" s="190"/>
      <c r="F31" s="190"/>
      <c r="G31" s="190"/>
      <c r="H31" s="190"/>
      <c r="I31" s="207"/>
      <c r="J31" s="208"/>
    </row>
    <row r="32" spans="1:22" ht="11.25" customHeight="1" x14ac:dyDescent="0.2">
      <c r="A32" s="206"/>
      <c r="B32" s="212" t="s">
        <v>57</v>
      </c>
      <c r="C32" s="190"/>
      <c r="D32" s="190"/>
      <c r="E32" s="190"/>
      <c r="F32" s="190"/>
      <c r="G32" s="190"/>
      <c r="H32" s="190"/>
      <c r="I32" s="559">
        <v>0</v>
      </c>
      <c r="J32" s="208"/>
      <c r="O32" s="563"/>
      <c r="P32" s="409" t="s">
        <v>515</v>
      </c>
      <c r="Q32" s="409"/>
      <c r="R32" s="424"/>
      <c r="S32" s="412">
        <f>O32*8</f>
        <v>0</v>
      </c>
      <c r="T32" s="424" t="s">
        <v>511</v>
      </c>
    </row>
    <row r="33" spans="1:26" ht="4.5" customHeight="1" x14ac:dyDescent="0.2">
      <c r="A33" s="206"/>
      <c r="B33" s="212"/>
      <c r="C33" s="190"/>
      <c r="D33" s="190"/>
      <c r="E33" s="190"/>
      <c r="F33" s="190"/>
      <c r="G33" s="190"/>
      <c r="H33" s="190"/>
      <c r="I33" s="436"/>
      <c r="J33" s="208"/>
      <c r="O33" s="461"/>
      <c r="P33" s="437"/>
      <c r="Q33" s="437"/>
      <c r="R33" s="437"/>
      <c r="S33" s="437"/>
      <c r="T33" s="437"/>
    </row>
    <row r="34" spans="1:26" ht="12.75" x14ac:dyDescent="0.2">
      <c r="A34" s="206"/>
      <c r="B34" s="190"/>
      <c r="C34" s="190"/>
      <c r="D34" s="190"/>
      <c r="E34" s="190"/>
      <c r="F34" s="190"/>
      <c r="G34" s="190"/>
      <c r="H34" s="190"/>
      <c r="I34" s="190"/>
      <c r="J34" s="208"/>
      <c r="O34" s="563"/>
      <c r="P34" s="409" t="s">
        <v>516</v>
      </c>
      <c r="Q34" s="409"/>
      <c r="R34" s="424"/>
      <c r="S34" s="412">
        <f>O34*8</f>
        <v>0</v>
      </c>
      <c r="T34" s="424" t="s">
        <v>511</v>
      </c>
    </row>
    <row r="35" spans="1:26" ht="4.5" customHeight="1" x14ac:dyDescent="0.2">
      <c r="A35" s="214"/>
      <c r="B35" s="215"/>
      <c r="C35" s="215"/>
      <c r="D35" s="215"/>
      <c r="E35" s="215"/>
      <c r="F35" s="215"/>
      <c r="G35" s="215"/>
      <c r="H35" s="215"/>
      <c r="I35" s="216"/>
      <c r="J35" s="217"/>
    </row>
    <row r="36" spans="1:26" ht="12.75" x14ac:dyDescent="0.2">
      <c r="A36" s="200"/>
      <c r="B36" s="201" t="s">
        <v>34</v>
      </c>
      <c r="C36" s="202"/>
      <c r="D36" s="202"/>
      <c r="E36" s="211"/>
      <c r="F36" s="202"/>
      <c r="G36" s="202"/>
      <c r="H36" s="202"/>
      <c r="I36" s="204"/>
      <c r="J36" s="205"/>
      <c r="O36" s="563"/>
      <c r="P36" s="409" t="s">
        <v>517</v>
      </c>
      <c r="Q36" s="409"/>
      <c r="R36" s="424"/>
      <c r="S36" s="412">
        <f>O36*8</f>
        <v>0</v>
      </c>
      <c r="T36" s="424" t="s">
        <v>511</v>
      </c>
    </row>
    <row r="37" spans="1:26" ht="4.5" customHeight="1" x14ac:dyDescent="0.2">
      <c r="A37" s="206"/>
      <c r="B37" s="190"/>
      <c r="C37" s="190"/>
      <c r="D37" s="190"/>
      <c r="E37" s="190"/>
      <c r="F37" s="190"/>
      <c r="G37" s="190"/>
      <c r="H37" s="190"/>
      <c r="I37" s="207"/>
      <c r="J37" s="208"/>
    </row>
    <row r="38" spans="1:26" ht="12.75" x14ac:dyDescent="0.2">
      <c r="A38" s="206"/>
      <c r="B38" s="212" t="s">
        <v>39</v>
      </c>
      <c r="C38" s="554" t="s">
        <v>37</v>
      </c>
      <c r="D38" s="190"/>
      <c r="E38" s="218" t="s">
        <v>35</v>
      </c>
      <c r="F38" s="554"/>
      <c r="G38" s="190"/>
      <c r="H38" s="218" t="s">
        <v>36</v>
      </c>
      <c r="I38" s="554"/>
      <c r="J38" s="208"/>
      <c r="O38" s="563"/>
      <c r="P38" s="409" t="s">
        <v>518</v>
      </c>
      <c r="Q38" s="409"/>
      <c r="R38" s="424"/>
      <c r="S38" s="412">
        <f>O38*8</f>
        <v>0</v>
      </c>
      <c r="T38" s="424" t="s">
        <v>511</v>
      </c>
    </row>
    <row r="39" spans="1:26" x14ac:dyDescent="0.2">
      <c r="A39" s="206"/>
      <c r="B39" s="190"/>
      <c r="C39" s="190"/>
      <c r="D39" s="190"/>
      <c r="E39" s="213"/>
      <c r="F39" s="190"/>
      <c r="G39" s="190"/>
      <c r="H39" s="190"/>
      <c r="I39" s="207"/>
      <c r="J39" s="208"/>
    </row>
    <row r="40" spans="1:26" ht="4.5" customHeight="1" x14ac:dyDescent="0.2">
      <c r="A40" s="206"/>
      <c r="B40" s="190"/>
      <c r="C40" s="190"/>
      <c r="D40" s="190"/>
      <c r="E40" s="190"/>
      <c r="F40" s="190"/>
      <c r="G40" s="190"/>
      <c r="H40" s="190"/>
      <c r="I40" s="207"/>
      <c r="J40" s="208"/>
    </row>
    <row r="41" spans="1:26" ht="12.75" x14ac:dyDescent="0.2">
      <c r="A41" s="200"/>
      <c r="B41" s="201" t="s">
        <v>40</v>
      </c>
      <c r="C41" s="202"/>
      <c r="D41" s="202"/>
      <c r="E41" s="211"/>
      <c r="F41" s="202"/>
      <c r="G41" s="202"/>
      <c r="H41" s="202"/>
      <c r="I41" s="204"/>
      <c r="J41" s="205"/>
      <c r="O41" s="414"/>
      <c r="P41" s="427" t="s">
        <v>519</v>
      </c>
      <c r="Q41" s="426"/>
      <c r="R41" s="426"/>
      <c r="S41" s="426"/>
      <c r="T41" s="413"/>
      <c r="U41" s="426">
        <f>SUM(S30,S32,S34,S36,S38)</f>
        <v>0</v>
      </c>
      <c r="V41" s="426" t="s">
        <v>511</v>
      </c>
    </row>
    <row r="42" spans="1:26" ht="4.5" customHeight="1" x14ac:dyDescent="0.2">
      <c r="A42" s="206"/>
      <c r="B42" s="190"/>
      <c r="C42" s="190"/>
      <c r="D42" s="190"/>
      <c r="E42" s="190"/>
      <c r="F42" s="190"/>
      <c r="G42" s="190"/>
      <c r="H42" s="190"/>
      <c r="I42" s="207"/>
      <c r="J42" s="208"/>
    </row>
    <row r="43" spans="1:26" x14ac:dyDescent="0.2">
      <c r="A43" s="206"/>
      <c r="B43" s="190"/>
      <c r="C43" s="190"/>
      <c r="D43" s="190"/>
      <c r="E43" s="213"/>
      <c r="F43" s="190"/>
      <c r="G43" s="190"/>
      <c r="H43" s="190" t="s">
        <v>42</v>
      </c>
      <c r="I43" s="207" t="s">
        <v>41</v>
      </c>
      <c r="J43" s="208"/>
    </row>
    <row r="44" spans="1:26" ht="12.75" x14ac:dyDescent="0.2">
      <c r="A44" s="206"/>
      <c r="B44" s="190" t="s">
        <v>400</v>
      </c>
      <c r="C44" s="190"/>
      <c r="D44" s="190"/>
      <c r="E44" s="213"/>
      <c r="F44" s="190"/>
      <c r="G44" s="190"/>
      <c r="H44" s="552"/>
      <c r="I44" s="555">
        <v>0</v>
      </c>
      <c r="J44" s="208"/>
      <c r="O44" s="429" t="s">
        <v>520</v>
      </c>
    </row>
    <row r="45" spans="1:26" ht="11.25" customHeight="1" x14ac:dyDescent="0.2">
      <c r="A45" s="206"/>
      <c r="B45" s="774" t="s">
        <v>43</v>
      </c>
      <c r="C45" s="774"/>
      <c r="D45" s="774"/>
      <c r="E45" s="774"/>
      <c r="F45" s="774"/>
      <c r="G45" s="775"/>
      <c r="H45" s="552"/>
      <c r="I45" s="555">
        <v>0</v>
      </c>
      <c r="J45" s="208"/>
      <c r="O45" s="189" t="s">
        <v>528</v>
      </c>
      <c r="S45" s="189" t="s">
        <v>521</v>
      </c>
      <c r="T45" s="417"/>
    </row>
    <row r="46" spans="1:26" ht="15" x14ac:dyDescent="0.25">
      <c r="A46" s="206"/>
      <c r="B46" s="774"/>
      <c r="C46" s="774"/>
      <c r="D46" s="774"/>
      <c r="E46" s="774"/>
      <c r="F46" s="774"/>
      <c r="G46" s="775"/>
      <c r="H46" s="552"/>
      <c r="I46" s="555">
        <v>0</v>
      </c>
      <c r="J46" s="208"/>
      <c r="O46" s="780"/>
      <c r="P46" s="777"/>
      <c r="Q46" s="777"/>
      <c r="R46" s="781"/>
      <c r="S46" s="564"/>
      <c r="T46" s="424" t="s">
        <v>522</v>
      </c>
      <c r="U46" s="418"/>
    </row>
    <row r="47" spans="1:26" ht="4.5" customHeight="1" x14ac:dyDescent="0.2">
      <c r="A47" s="206"/>
      <c r="B47" s="190"/>
      <c r="C47" s="190"/>
      <c r="D47" s="190"/>
      <c r="E47" s="190"/>
      <c r="F47" s="190"/>
      <c r="G47" s="190"/>
      <c r="H47" s="190"/>
      <c r="I47" s="207"/>
      <c r="J47" s="208"/>
    </row>
    <row r="48" spans="1:26" ht="12.75" customHeight="1" x14ac:dyDescent="0.2">
      <c r="A48" s="206"/>
      <c r="B48" s="190"/>
      <c r="C48" s="190"/>
      <c r="D48" s="190"/>
      <c r="E48" s="213"/>
      <c r="F48" s="190"/>
      <c r="G48" s="190"/>
      <c r="H48" s="190"/>
      <c r="I48" s="207"/>
      <c r="J48" s="208"/>
      <c r="U48" s="430"/>
      <c r="Z48" s="234"/>
    </row>
    <row r="49" spans="1:26" ht="15" customHeight="1" x14ac:dyDescent="0.25">
      <c r="A49" s="206"/>
      <c r="B49" s="190" t="s">
        <v>44</v>
      </c>
      <c r="C49" s="190" t="s">
        <v>45</v>
      </c>
      <c r="D49" s="190"/>
      <c r="E49" s="555">
        <v>0</v>
      </c>
      <c r="F49" s="190"/>
      <c r="G49" s="190"/>
      <c r="H49" s="190"/>
      <c r="I49" s="480">
        <f>(H44+H45+H46)*E49</f>
        <v>0</v>
      </c>
      <c r="J49" s="208"/>
      <c r="O49" s="780"/>
      <c r="P49" s="777"/>
      <c r="Q49" s="777"/>
      <c r="R49" s="781"/>
      <c r="S49" s="564"/>
      <c r="T49" s="424" t="s">
        <v>522</v>
      </c>
      <c r="U49" s="190"/>
    </row>
    <row r="50" spans="1:26" ht="4.5" customHeight="1" x14ac:dyDescent="0.2">
      <c r="A50" s="206"/>
      <c r="B50" s="190"/>
      <c r="C50" s="190"/>
      <c r="D50" s="190"/>
      <c r="E50" s="190"/>
      <c r="F50" s="190"/>
      <c r="G50" s="190"/>
      <c r="H50" s="190"/>
      <c r="I50" s="207"/>
      <c r="J50" s="208"/>
      <c r="U50" s="190"/>
    </row>
    <row r="51" spans="1:26" ht="15" x14ac:dyDescent="0.25">
      <c r="A51" s="206"/>
      <c r="B51" s="190" t="s">
        <v>587</v>
      </c>
      <c r="C51" s="190"/>
      <c r="D51" s="190"/>
      <c r="E51" s="213"/>
      <c r="F51" s="190"/>
      <c r="G51" s="190"/>
      <c r="H51" s="190"/>
      <c r="I51" s="555">
        <v>0</v>
      </c>
      <c r="J51" s="208"/>
      <c r="O51" s="780"/>
      <c r="P51" s="777"/>
      <c r="Q51" s="777"/>
      <c r="R51" s="781"/>
      <c r="S51" s="564"/>
      <c r="T51" s="424" t="s">
        <v>522</v>
      </c>
      <c r="U51" s="430"/>
    </row>
    <row r="52" spans="1:26" x14ac:dyDescent="0.2">
      <c r="A52" s="206"/>
      <c r="B52" s="190"/>
      <c r="C52" s="190"/>
      <c r="D52" s="190"/>
      <c r="E52" s="213"/>
      <c r="F52" s="190"/>
      <c r="G52" s="190"/>
      <c r="H52" s="190"/>
      <c r="I52" s="207"/>
      <c r="J52" s="208"/>
      <c r="U52" s="190"/>
    </row>
    <row r="53" spans="1:26" ht="15" x14ac:dyDescent="0.25">
      <c r="A53" s="206"/>
      <c r="B53" s="190" t="s">
        <v>46</v>
      </c>
      <c r="C53" s="190"/>
      <c r="D53" s="190"/>
      <c r="E53" s="213"/>
      <c r="F53" s="190"/>
      <c r="G53" s="190"/>
      <c r="H53" s="190"/>
      <c r="I53" s="480">
        <f>IF(I22&gt;0,((H44*I44)+(H45*I45)+(H46*I46)+I49)/I22*I28+((I51/12)*(I28/I22)*(H44+H45+H46)),0)</f>
        <v>0</v>
      </c>
      <c r="J53" s="208"/>
      <c r="O53" s="780"/>
      <c r="P53" s="777"/>
      <c r="Q53" s="777"/>
      <c r="R53" s="781"/>
      <c r="S53" s="564"/>
      <c r="T53" s="424" t="s">
        <v>522</v>
      </c>
      <c r="U53" s="430"/>
    </row>
    <row r="54" spans="1:26" x14ac:dyDescent="0.2">
      <c r="A54" s="206"/>
      <c r="B54" s="190"/>
      <c r="C54" s="190"/>
      <c r="D54" s="190"/>
      <c r="E54" s="213"/>
      <c r="F54" s="190"/>
      <c r="G54" s="190"/>
      <c r="H54" s="190"/>
      <c r="I54" s="207"/>
      <c r="J54" s="208"/>
      <c r="U54" s="190"/>
    </row>
    <row r="55" spans="1:26" ht="15" x14ac:dyDescent="0.25">
      <c r="A55" s="206"/>
      <c r="B55" s="190" t="s">
        <v>47</v>
      </c>
      <c r="C55" s="190"/>
      <c r="D55" s="190"/>
      <c r="E55" s="213"/>
      <c r="F55" s="190"/>
      <c r="G55" s="190"/>
      <c r="H55" s="190"/>
      <c r="I55" s="207"/>
      <c r="J55" s="208"/>
      <c r="N55" s="189"/>
      <c r="O55" s="780"/>
      <c r="P55" s="777"/>
      <c r="Q55" s="777"/>
      <c r="R55" s="781"/>
      <c r="S55" s="564"/>
      <c r="T55" s="424" t="s">
        <v>522</v>
      </c>
      <c r="U55" s="430"/>
    </row>
    <row r="56" spans="1:26" ht="11.25" customHeight="1" x14ac:dyDescent="0.25">
      <c r="A56" s="206"/>
      <c r="B56" s="190"/>
      <c r="C56" s="190" t="s">
        <v>48</v>
      </c>
      <c r="D56" s="190"/>
      <c r="E56" s="213"/>
      <c r="F56" s="481">
        <v>9.2999999999999999E-2</v>
      </c>
      <c r="G56" s="190"/>
      <c r="H56" s="190"/>
      <c r="I56" s="480">
        <f>$I$53*F56</f>
        <v>0</v>
      </c>
      <c r="J56" s="208"/>
      <c r="N56" s="189"/>
      <c r="O56" s="780"/>
      <c r="P56" s="777"/>
      <c r="Q56" s="777"/>
      <c r="R56" s="781"/>
      <c r="S56" s="564"/>
      <c r="T56" s="424" t="s">
        <v>522</v>
      </c>
      <c r="U56" s="430"/>
      <c r="Z56" s="234"/>
    </row>
    <row r="57" spans="1:26" x14ac:dyDescent="0.2">
      <c r="A57" s="206"/>
      <c r="B57" s="190"/>
      <c r="C57" s="190" t="s">
        <v>49</v>
      </c>
      <c r="D57" s="190"/>
      <c r="E57" s="213"/>
      <c r="F57" s="481">
        <v>1.2999999999999999E-2</v>
      </c>
      <c r="G57" s="190"/>
      <c r="H57" s="190"/>
      <c r="I57" s="480">
        <f>$I$53*F57</f>
        <v>0</v>
      </c>
      <c r="J57" s="208"/>
      <c r="N57" s="189"/>
    </row>
    <row r="58" spans="1:26" ht="18.75" x14ac:dyDescent="0.2">
      <c r="A58" s="206"/>
      <c r="B58" s="491" t="s">
        <v>585</v>
      </c>
      <c r="C58" s="190" t="s">
        <v>50</v>
      </c>
      <c r="D58" s="190"/>
      <c r="E58" s="213"/>
      <c r="F58" s="481">
        <v>7.2999999999999995E-2</v>
      </c>
      <c r="G58" s="190"/>
      <c r="H58" s="556">
        <v>0</v>
      </c>
      <c r="I58" s="480">
        <f>$I$53*F58+H58*I53</f>
        <v>0</v>
      </c>
      <c r="J58" s="208"/>
      <c r="N58" s="189"/>
      <c r="O58" s="425" t="s">
        <v>523</v>
      </c>
      <c r="P58" s="430"/>
      <c r="Q58" s="430"/>
      <c r="R58" s="430"/>
      <c r="S58" s="430">
        <f>SUM(S46,S49,S51,S53,S55,S56)/60</f>
        <v>0</v>
      </c>
      <c r="T58" s="430" t="s">
        <v>524</v>
      </c>
      <c r="U58" s="430"/>
    </row>
    <row r="59" spans="1:26" x14ac:dyDescent="0.2">
      <c r="A59" s="206"/>
      <c r="B59" s="190"/>
      <c r="C59" s="190" t="s">
        <v>51</v>
      </c>
      <c r="D59" s="190"/>
      <c r="E59" s="213"/>
      <c r="F59" s="481">
        <v>1.7999999999999999E-2</v>
      </c>
      <c r="G59" s="190"/>
      <c r="H59" s="367">
        <f>IF(H60&gt;0,H60,F60)</f>
        <v>6.7317999999999996E-3</v>
      </c>
      <c r="I59" s="480">
        <f>$I$53*F59</f>
        <v>0</v>
      </c>
      <c r="J59" s="208"/>
      <c r="M59" s="463" t="s">
        <v>556</v>
      </c>
      <c r="N59" s="189"/>
    </row>
    <row r="60" spans="1:26" ht="18.75" x14ac:dyDescent="0.2">
      <c r="A60" s="206"/>
      <c r="B60" s="491" t="s">
        <v>580</v>
      </c>
      <c r="C60" s="190" t="s">
        <v>52</v>
      </c>
      <c r="D60" s="190"/>
      <c r="E60" s="213"/>
      <c r="F60" s="481">
        <v>6.7317999999999996E-3</v>
      </c>
      <c r="G60" s="190"/>
      <c r="H60" s="556">
        <v>0</v>
      </c>
      <c r="I60" s="480">
        <f>$I$53*H59</f>
        <v>0</v>
      </c>
      <c r="J60" s="208"/>
      <c r="N60" s="189"/>
      <c r="O60" s="427" t="s">
        <v>525</v>
      </c>
      <c r="P60" s="426"/>
      <c r="Q60" s="426"/>
      <c r="R60" s="426"/>
      <c r="S60" s="426"/>
      <c r="T60" s="426"/>
      <c r="U60" s="428">
        <f>S58*((365/7)-((O30+O32+O34+O36+O38)/5))</f>
        <v>0</v>
      </c>
      <c r="V60" s="426" t="s">
        <v>511</v>
      </c>
    </row>
    <row r="61" spans="1:26" ht="11.25" customHeight="1" x14ac:dyDescent="0.2">
      <c r="A61" s="206"/>
      <c r="B61" s="491" t="s">
        <v>579</v>
      </c>
      <c r="C61" s="190" t="s">
        <v>53</v>
      </c>
      <c r="D61" s="190"/>
      <c r="E61" s="213"/>
      <c r="F61" s="481">
        <v>1.5E-3</v>
      </c>
      <c r="G61" s="190"/>
      <c r="H61" s="557" t="s">
        <v>181</v>
      </c>
      <c r="I61" s="480">
        <f>IF(H61=$M$63,0,$I$53*F61)</f>
        <v>0</v>
      </c>
      <c r="J61" s="208"/>
      <c r="M61" s="249" t="s">
        <v>181</v>
      </c>
      <c r="N61" s="189"/>
    </row>
    <row r="62" spans="1:26" ht="18.75" x14ac:dyDescent="0.2">
      <c r="A62" s="206"/>
      <c r="B62" s="491" t="s">
        <v>581</v>
      </c>
      <c r="C62" s="190" t="s">
        <v>433</v>
      </c>
      <c r="D62" s="190"/>
      <c r="E62" s="213"/>
      <c r="F62" s="558">
        <v>0</v>
      </c>
      <c r="G62" s="190"/>
      <c r="H62" s="190"/>
      <c r="I62" s="480">
        <f>$I$53*F62</f>
        <v>0</v>
      </c>
      <c r="J62" s="208"/>
      <c r="M62" s="249" t="s">
        <v>531</v>
      </c>
      <c r="N62" s="189"/>
      <c r="O62" s="429" t="s">
        <v>526</v>
      </c>
    </row>
    <row r="63" spans="1:26" x14ac:dyDescent="0.2">
      <c r="A63" s="206"/>
      <c r="B63" s="504" t="s">
        <v>586</v>
      </c>
      <c r="C63" s="190" t="s">
        <v>55</v>
      </c>
      <c r="D63" s="190"/>
      <c r="E63" s="771"/>
      <c r="F63" s="771"/>
      <c r="G63" s="190"/>
      <c r="H63" s="190"/>
      <c r="I63" s="555"/>
      <c r="J63" s="208"/>
      <c r="M63" s="249" t="s">
        <v>578</v>
      </c>
      <c r="N63" s="189"/>
    </row>
    <row r="64" spans="1:26" ht="13.5" thickBot="1" x14ac:dyDescent="0.25">
      <c r="A64" s="206"/>
      <c r="B64" s="190"/>
      <c r="C64" s="503"/>
      <c r="D64" s="190"/>
      <c r="E64" s="190"/>
      <c r="F64" s="190"/>
      <c r="G64" s="190"/>
      <c r="H64" s="190"/>
      <c r="I64" s="207"/>
      <c r="J64" s="208"/>
      <c r="L64" s="219"/>
      <c r="N64" s="189"/>
      <c r="O64" s="433" t="s">
        <v>527</v>
      </c>
      <c r="P64" s="432"/>
      <c r="Q64" s="432"/>
      <c r="R64" s="431"/>
      <c r="S64" s="434"/>
      <c r="T64" s="431"/>
      <c r="U64" s="435">
        <f>U24-U41-U60</f>
        <v>2088</v>
      </c>
      <c r="V64" s="432" t="s">
        <v>511</v>
      </c>
    </row>
    <row r="65" spans="1:15" ht="15.75" customHeight="1" x14ac:dyDescent="0.2">
      <c r="A65" s="200"/>
      <c r="B65" s="201" t="s">
        <v>401</v>
      </c>
      <c r="C65" s="201"/>
      <c r="D65" s="201"/>
      <c r="E65" s="201"/>
      <c r="F65" s="201"/>
      <c r="G65" s="201"/>
      <c r="H65" s="201"/>
      <c r="I65" s="482">
        <f>I53+SUM(I56:I63)</f>
        <v>0</v>
      </c>
      <c r="J65" s="205"/>
      <c r="M65" s="249">
        <f>IF(I89+I108&gt;0,0,I53+I56+I57+I58+I59+I60+I61+I62+I63)</f>
        <v>0</v>
      </c>
      <c r="N65" s="189"/>
    </row>
    <row r="66" spans="1:15" ht="12.75" thickBot="1" x14ac:dyDescent="0.25">
      <c r="A66" s="209"/>
      <c r="B66" s="483"/>
      <c r="C66" s="483"/>
      <c r="D66" s="483"/>
      <c r="E66" s="483"/>
      <c r="F66" s="483"/>
      <c r="G66" s="483"/>
      <c r="H66" s="483"/>
      <c r="I66" s="484"/>
      <c r="J66" s="210"/>
      <c r="N66" s="189"/>
    </row>
    <row r="67" spans="1:15" ht="12" x14ac:dyDescent="0.2">
      <c r="A67" s="200"/>
      <c r="B67" s="201" t="s">
        <v>604</v>
      </c>
      <c r="C67" s="202"/>
      <c r="D67" s="202"/>
      <c r="E67" s="202"/>
      <c r="F67" s="202"/>
      <c r="G67" s="202"/>
      <c r="H67" s="202"/>
      <c r="I67" s="204"/>
      <c r="J67" s="205"/>
      <c r="N67" s="189"/>
    </row>
    <row r="68" spans="1:15" ht="4.5" customHeight="1" x14ac:dyDescent="0.2">
      <c r="A68" s="206"/>
      <c r="B68" s="190"/>
      <c r="C68" s="190"/>
      <c r="D68" s="190"/>
      <c r="E68" s="190"/>
      <c r="F68" s="190"/>
      <c r="G68" s="190"/>
      <c r="H68" s="190"/>
      <c r="I68" s="207"/>
      <c r="J68" s="208"/>
      <c r="N68" s="189"/>
    </row>
    <row r="69" spans="1:15" x14ac:dyDescent="0.2">
      <c r="A69" s="206"/>
      <c r="B69" s="190" t="s">
        <v>27</v>
      </c>
      <c r="C69" s="190"/>
      <c r="D69" s="190"/>
      <c r="E69" s="190"/>
      <c r="F69" s="190"/>
      <c r="G69" s="190"/>
      <c r="H69" s="190"/>
      <c r="I69" s="551"/>
      <c r="J69" s="208"/>
      <c r="N69" s="189"/>
    </row>
    <row r="70" spans="1:15" ht="4.5" customHeight="1" x14ac:dyDescent="0.2">
      <c r="A70" s="206"/>
      <c r="B70" s="190"/>
      <c r="C70" s="190"/>
      <c r="D70" s="190"/>
      <c r="E70" s="190"/>
      <c r="F70" s="190"/>
      <c r="G70" s="190"/>
      <c r="H70" s="190"/>
      <c r="I70" s="207"/>
      <c r="J70" s="208"/>
      <c r="M70" s="246"/>
      <c r="N70" s="246"/>
      <c r="O70" s="246"/>
    </row>
    <row r="71" spans="1:15" ht="11.25" customHeight="1" x14ac:dyDescent="0.25">
      <c r="A71" s="206"/>
      <c r="B71" s="190" t="s">
        <v>28</v>
      </c>
      <c r="C71" s="769" t="s">
        <v>181</v>
      </c>
      <c r="D71" s="770"/>
      <c r="E71" s="218" t="s">
        <v>408</v>
      </c>
      <c r="F71" s="551"/>
      <c r="G71" s="190"/>
      <c r="H71" s="190" t="s">
        <v>38</v>
      </c>
      <c r="I71" s="551"/>
      <c r="J71" s="208"/>
      <c r="M71" s="246"/>
      <c r="N71" s="246"/>
      <c r="O71" s="246"/>
    </row>
    <row r="72" spans="1:15" ht="4.5" customHeight="1" x14ac:dyDescent="0.2">
      <c r="A72" s="206"/>
      <c r="B72" s="190"/>
      <c r="C72" s="190"/>
      <c r="D72" s="190"/>
      <c r="E72" s="218"/>
      <c r="F72" s="190"/>
      <c r="G72" s="190"/>
      <c r="H72" s="190"/>
      <c r="I72" s="207"/>
      <c r="J72" s="208"/>
      <c r="L72" s="235" t="s">
        <v>405</v>
      </c>
      <c r="M72" s="246"/>
      <c r="N72" s="246"/>
      <c r="O72" s="246"/>
    </row>
    <row r="73" spans="1:15" x14ac:dyDescent="0.2">
      <c r="A73" s="206"/>
      <c r="B73" s="190" t="s">
        <v>406</v>
      </c>
      <c r="C73" s="246">
        <f>(I73-F73)+1</f>
        <v>1</v>
      </c>
      <c r="D73" s="190"/>
      <c r="E73" s="218" t="s">
        <v>407</v>
      </c>
      <c r="F73" s="551"/>
      <c r="G73" s="190"/>
      <c r="H73" s="190" t="s">
        <v>32</v>
      </c>
      <c r="I73" s="551"/>
      <c r="J73" s="208"/>
      <c r="L73" s="235" t="s">
        <v>181</v>
      </c>
      <c r="M73" s="246"/>
      <c r="N73" s="246"/>
      <c r="O73" s="246"/>
    </row>
    <row r="74" spans="1:15" ht="4.5" customHeight="1" x14ac:dyDescent="0.2">
      <c r="A74" s="206"/>
      <c r="B74" s="190"/>
      <c r="C74" s="190"/>
      <c r="D74" s="190"/>
      <c r="E74" s="190"/>
      <c r="F74" s="190"/>
      <c r="G74" s="190"/>
      <c r="H74" s="190"/>
      <c r="I74" s="207"/>
      <c r="J74" s="208"/>
      <c r="L74" s="235" t="s">
        <v>199</v>
      </c>
      <c r="M74" s="246"/>
      <c r="N74" s="246"/>
      <c r="O74" s="246"/>
    </row>
    <row r="75" spans="1:15" x14ac:dyDescent="0.2">
      <c r="A75" s="206"/>
      <c r="B75" s="190" t="s">
        <v>423</v>
      </c>
      <c r="C75" s="190"/>
      <c r="D75" s="190"/>
      <c r="E75" s="190"/>
      <c r="F75" s="190"/>
      <c r="G75" s="190"/>
      <c r="H75" s="190"/>
      <c r="I75" s="552"/>
      <c r="J75" s="208"/>
      <c r="L75" s="235" t="s">
        <v>200</v>
      </c>
      <c r="M75" s="246"/>
      <c r="N75" s="246"/>
      <c r="O75" s="246"/>
    </row>
    <row r="76" spans="1:15" ht="4.5" customHeight="1" x14ac:dyDescent="0.2">
      <c r="A76" s="206"/>
      <c r="B76" s="190"/>
      <c r="C76" s="190"/>
      <c r="D76" s="190"/>
      <c r="E76" s="190"/>
      <c r="F76" s="190"/>
      <c r="G76" s="190"/>
      <c r="H76" s="190"/>
      <c r="I76" s="207"/>
      <c r="J76" s="208"/>
      <c r="M76" s="246"/>
      <c r="N76" s="246"/>
      <c r="O76" s="246"/>
    </row>
    <row r="77" spans="1:15" ht="12.75" x14ac:dyDescent="0.2">
      <c r="A77" s="206"/>
      <c r="B77" s="190" t="s">
        <v>439</v>
      </c>
      <c r="C77" s="190"/>
      <c r="D77" s="190"/>
      <c r="E77" s="190"/>
      <c r="F77" s="363"/>
      <c r="G77" s="190"/>
      <c r="H77" s="364"/>
      <c r="I77" s="555"/>
      <c r="J77" s="208"/>
      <c r="M77" s="246"/>
      <c r="N77" s="246"/>
      <c r="O77" s="246"/>
    </row>
    <row r="78" spans="1:15" ht="4.5" customHeight="1" x14ac:dyDescent="0.2">
      <c r="A78" s="206"/>
      <c r="B78" s="190"/>
      <c r="C78" s="190"/>
      <c r="D78" s="190"/>
      <c r="E78" s="190"/>
      <c r="F78" s="190"/>
      <c r="G78" s="190"/>
      <c r="H78" s="190"/>
      <c r="I78" s="207"/>
      <c r="J78" s="208"/>
      <c r="M78" s="246"/>
      <c r="N78" s="246"/>
      <c r="O78" s="246"/>
    </row>
    <row r="79" spans="1:15" x14ac:dyDescent="0.2">
      <c r="A79" s="206"/>
      <c r="B79" s="190" t="s">
        <v>441</v>
      </c>
      <c r="C79" s="190"/>
      <c r="D79" s="190"/>
      <c r="E79" s="246">
        <f>C73/365*12</f>
        <v>3.2876712328767127E-2</v>
      </c>
      <c r="F79" s="479">
        <f>ROUNDUP(E79*I75,0)</f>
        <v>0</v>
      </c>
      <c r="G79" s="190"/>
      <c r="H79" s="190" t="s">
        <v>440</v>
      </c>
      <c r="I79" s="485">
        <f>IF(N79&gt;603,0,M79)</f>
        <v>0</v>
      </c>
      <c r="J79" s="208"/>
      <c r="M79" s="370">
        <f>F79*I77</f>
        <v>0</v>
      </c>
      <c r="N79" s="371">
        <f>M79/E79</f>
        <v>0</v>
      </c>
      <c r="O79" s="246"/>
    </row>
    <row r="80" spans="1:15" ht="6.75" customHeight="1" x14ac:dyDescent="0.2">
      <c r="A80" s="206"/>
      <c r="B80" s="190"/>
      <c r="C80" s="190"/>
      <c r="D80" s="190"/>
      <c r="E80" s="190"/>
      <c r="F80" s="190"/>
      <c r="G80" s="190"/>
      <c r="H80" s="190"/>
      <c r="I80" s="236"/>
      <c r="J80" s="208"/>
      <c r="M80" s="246"/>
      <c r="N80" s="246"/>
      <c r="O80" s="246"/>
    </row>
    <row r="81" spans="1:15" x14ac:dyDescent="0.2">
      <c r="A81" s="206"/>
      <c r="B81" s="190" t="s">
        <v>588</v>
      </c>
      <c r="C81" s="190"/>
      <c r="D81" s="190"/>
      <c r="E81" s="190"/>
      <c r="F81" s="190"/>
      <c r="G81" s="190"/>
      <c r="H81" s="190"/>
      <c r="I81" s="236"/>
      <c r="J81" s="208"/>
      <c r="M81" s="246"/>
      <c r="N81" s="246"/>
      <c r="O81" s="246"/>
    </row>
    <row r="82" spans="1:15" x14ac:dyDescent="0.2">
      <c r="A82" s="206"/>
      <c r="B82" s="190"/>
      <c r="C82" s="190" t="s">
        <v>409</v>
      </c>
      <c r="D82" s="190"/>
      <c r="E82" s="190"/>
      <c r="F82" s="481">
        <v>0.13</v>
      </c>
      <c r="G82" s="190"/>
      <c r="H82" s="190"/>
      <c r="I82" s="480">
        <f>$I$79*F82</f>
        <v>0</v>
      </c>
      <c r="J82" s="208"/>
      <c r="M82" s="246"/>
      <c r="N82" s="246"/>
      <c r="O82" s="246"/>
    </row>
    <row r="83" spans="1:15" x14ac:dyDescent="0.2">
      <c r="A83" s="206"/>
      <c r="B83" s="190"/>
      <c r="C83" s="190" t="s">
        <v>410</v>
      </c>
      <c r="D83" s="190"/>
      <c r="E83" s="190"/>
      <c r="F83" s="481">
        <v>0.15</v>
      </c>
      <c r="G83" s="190"/>
      <c r="H83" s="190"/>
      <c r="I83" s="480">
        <f>$I$79*F83</f>
        <v>0</v>
      </c>
      <c r="J83" s="208"/>
      <c r="K83" s="225"/>
      <c r="M83" s="246"/>
      <c r="N83" s="246"/>
      <c r="O83" s="246"/>
    </row>
    <row r="84" spans="1:15" x14ac:dyDescent="0.2">
      <c r="A84" s="206"/>
      <c r="B84" s="190"/>
      <c r="C84" s="190" t="s">
        <v>411</v>
      </c>
      <c r="D84" s="190"/>
      <c r="E84" s="190"/>
      <c r="F84" s="481">
        <v>0.02</v>
      </c>
      <c r="G84" s="190"/>
      <c r="H84" s="190"/>
      <c r="I84" s="480">
        <f>$I$79*F84</f>
        <v>0</v>
      </c>
      <c r="J84" s="208"/>
      <c r="K84" s="225"/>
      <c r="M84" s="246"/>
      <c r="N84" s="246"/>
      <c r="O84" s="246"/>
    </row>
    <row r="85" spans="1:15" ht="11.25" customHeight="1" x14ac:dyDescent="0.2">
      <c r="A85" s="206"/>
      <c r="B85" s="491" t="s">
        <v>579</v>
      </c>
      <c r="C85" s="190" t="s">
        <v>53</v>
      </c>
      <c r="D85" s="190"/>
      <c r="E85" s="190"/>
      <c r="F85" s="481">
        <v>5.9999999999999995E-4</v>
      </c>
      <c r="G85" s="190"/>
      <c r="H85" s="557" t="s">
        <v>181</v>
      </c>
      <c r="I85" s="480">
        <f>IF(H85=$M$63,0,$I$79*F85)</f>
        <v>0</v>
      </c>
      <c r="J85" s="208"/>
      <c r="M85" s="246"/>
      <c r="N85" s="246"/>
      <c r="O85" s="246"/>
    </row>
    <row r="86" spans="1:15" x14ac:dyDescent="0.2">
      <c r="A86" s="206"/>
      <c r="B86" s="190"/>
      <c r="C86" s="190" t="s">
        <v>54</v>
      </c>
      <c r="D86" s="190"/>
      <c r="E86" s="213"/>
      <c r="F86" s="481">
        <v>2.2000000000000001E-3</v>
      </c>
      <c r="G86" s="190"/>
      <c r="H86" s="486">
        <f>SUM(F82:F86)</f>
        <v>0.30280000000000001</v>
      </c>
      <c r="I86" s="480">
        <f>$I$79*F86</f>
        <v>0</v>
      </c>
      <c r="J86" s="238"/>
      <c r="N86" s="189"/>
    </row>
    <row r="87" spans="1:15" x14ac:dyDescent="0.2">
      <c r="A87" s="206"/>
      <c r="B87" s="504" t="s">
        <v>586</v>
      </c>
      <c r="C87" s="190" t="s">
        <v>55</v>
      </c>
      <c r="D87" s="190"/>
      <c r="E87" s="771"/>
      <c r="F87" s="771"/>
      <c r="G87" s="190"/>
      <c r="H87" s="190"/>
      <c r="I87" s="555">
        <v>0</v>
      </c>
      <c r="J87" s="208"/>
      <c r="N87" s="189"/>
    </row>
    <row r="88" spans="1:15" ht="11.25" customHeight="1" x14ac:dyDescent="0.2">
      <c r="A88" s="206"/>
      <c r="B88" s="228"/>
      <c r="C88" s="237"/>
      <c r="D88" s="215"/>
      <c r="E88" s="226"/>
      <c r="F88" s="226"/>
      <c r="G88" s="215"/>
      <c r="H88" s="215"/>
      <c r="I88" s="207"/>
      <c r="J88" s="208"/>
      <c r="N88" s="189"/>
    </row>
    <row r="89" spans="1:15" ht="14.25" customHeight="1" x14ac:dyDescent="0.2">
      <c r="A89" s="200"/>
      <c r="B89" s="201" t="s">
        <v>401</v>
      </c>
      <c r="C89" s="201"/>
      <c r="D89" s="201"/>
      <c r="E89" s="201"/>
      <c r="F89" s="201"/>
      <c r="G89" s="201"/>
      <c r="H89" s="201"/>
      <c r="I89" s="487">
        <f>SUM(I79,I82:I87)</f>
        <v>0</v>
      </c>
      <c r="J89" s="205"/>
      <c r="M89" s="249">
        <f>IF(I65+I108&gt;0,0,M79+I82+I83+I84+I85+I86+I87)</f>
        <v>0</v>
      </c>
      <c r="N89" s="189"/>
    </row>
    <row r="90" spans="1:15" ht="12" thickBot="1" x14ac:dyDescent="0.25">
      <c r="A90" s="221"/>
      <c r="B90" s="488"/>
      <c r="C90" s="443"/>
      <c r="D90" s="443"/>
      <c r="E90" s="443"/>
      <c r="F90" s="443"/>
      <c r="G90" s="443"/>
      <c r="H90" s="443"/>
      <c r="I90" s="489"/>
      <c r="J90" s="222"/>
    </row>
    <row r="91" spans="1:15" ht="11.25" customHeight="1" x14ac:dyDescent="0.2">
      <c r="A91" s="214"/>
      <c r="B91" s="232"/>
      <c r="C91" s="232"/>
      <c r="D91" s="232"/>
      <c r="E91" s="232"/>
      <c r="F91" s="232"/>
      <c r="G91" s="232"/>
      <c r="H91" s="232"/>
      <c r="I91" s="233"/>
      <c r="J91" s="217"/>
    </row>
    <row r="92" spans="1:15" s="234" customFormat="1" ht="4.5" customHeight="1" x14ac:dyDescent="0.2">
      <c r="A92" s="214"/>
      <c r="B92" s="215"/>
      <c r="C92" s="215"/>
      <c r="D92" s="215"/>
      <c r="E92" s="215"/>
      <c r="F92" s="215"/>
      <c r="G92" s="215"/>
      <c r="H92" s="215"/>
      <c r="I92" s="216"/>
      <c r="J92" s="217"/>
      <c r="M92" s="250"/>
      <c r="N92" s="250"/>
    </row>
    <row r="93" spans="1:15" ht="12" x14ac:dyDescent="0.2">
      <c r="A93" s="200"/>
      <c r="B93" s="201" t="s">
        <v>381</v>
      </c>
      <c r="C93" s="202"/>
      <c r="D93" s="202"/>
      <c r="E93" s="202"/>
      <c r="F93" s="202"/>
      <c r="G93" s="202"/>
      <c r="H93" s="202"/>
      <c r="I93" s="204"/>
      <c r="J93" s="205"/>
    </row>
    <row r="94" spans="1:15" ht="4.5" customHeight="1" x14ac:dyDescent="0.2">
      <c r="A94" s="206"/>
      <c r="B94" s="190"/>
      <c r="C94" s="190"/>
      <c r="D94" s="190"/>
      <c r="E94" s="190"/>
      <c r="F94" s="190"/>
      <c r="G94" s="190"/>
      <c r="H94" s="190"/>
      <c r="I94" s="207"/>
      <c r="J94" s="208"/>
    </row>
    <row r="95" spans="1:15" x14ac:dyDescent="0.2">
      <c r="A95" s="206"/>
      <c r="B95" s="190" t="s">
        <v>383</v>
      </c>
      <c r="C95" s="190"/>
      <c r="D95" s="190"/>
      <c r="E95" s="190"/>
      <c r="F95" s="190"/>
      <c r="G95" s="190"/>
      <c r="H95" s="190"/>
      <c r="I95" s="551"/>
      <c r="J95" s="208"/>
    </row>
    <row r="96" spans="1:15" ht="4.5" customHeight="1" x14ac:dyDescent="0.2">
      <c r="A96" s="206"/>
      <c r="B96" s="190"/>
      <c r="C96" s="190"/>
      <c r="D96" s="190"/>
      <c r="E96" s="190"/>
      <c r="F96" s="190"/>
      <c r="G96" s="190"/>
      <c r="H96" s="190"/>
      <c r="I96" s="207"/>
      <c r="J96" s="208"/>
    </row>
    <row r="97" spans="1:14" ht="11.25" customHeight="1" x14ac:dyDescent="0.25">
      <c r="A97" s="206"/>
      <c r="B97" s="190" t="s">
        <v>384</v>
      </c>
      <c r="C97" s="769" t="s">
        <v>181</v>
      </c>
      <c r="D97" s="770"/>
      <c r="E97" s="190"/>
      <c r="F97" s="554"/>
      <c r="G97" s="190"/>
      <c r="H97" s="190" t="s">
        <v>38</v>
      </c>
      <c r="I97" s="551"/>
      <c r="J97" s="208"/>
    </row>
    <row r="98" spans="1:14" ht="4.5" customHeight="1" x14ac:dyDescent="0.2">
      <c r="A98" s="206"/>
      <c r="B98" s="190"/>
      <c r="C98" s="190"/>
      <c r="D98" s="190"/>
      <c r="E98" s="190"/>
      <c r="F98" s="190"/>
      <c r="G98" s="190"/>
      <c r="H98" s="190"/>
      <c r="I98" s="207"/>
      <c r="J98" s="208"/>
    </row>
    <row r="99" spans="1:14" x14ac:dyDescent="0.2">
      <c r="A99" s="206"/>
      <c r="B99" s="190" t="s">
        <v>31</v>
      </c>
      <c r="C99" s="190"/>
      <c r="D99" s="190"/>
      <c r="E99" s="246">
        <f>IF(F99&gt;1,I99-F99+1,0)</f>
        <v>0</v>
      </c>
      <c r="F99" s="551"/>
      <c r="G99" s="190"/>
      <c r="H99" s="190" t="s">
        <v>32</v>
      </c>
      <c r="I99" s="551"/>
      <c r="J99" s="208"/>
    </row>
    <row r="100" spans="1:14" ht="4.5" customHeight="1" x14ac:dyDescent="0.2">
      <c r="A100" s="206"/>
      <c r="B100" s="190"/>
      <c r="C100" s="190"/>
      <c r="D100" s="190"/>
      <c r="E100" s="190"/>
      <c r="F100" s="190"/>
      <c r="G100" s="190"/>
      <c r="H100" s="190"/>
      <c r="I100" s="207"/>
      <c r="J100" s="208"/>
    </row>
    <row r="101" spans="1:14" x14ac:dyDescent="0.2">
      <c r="A101" s="206"/>
      <c r="B101" s="190" t="s">
        <v>385</v>
      </c>
      <c r="C101" s="190"/>
      <c r="D101" s="190"/>
      <c r="E101" s="190"/>
      <c r="F101" s="190"/>
      <c r="G101" s="190"/>
      <c r="H101" s="190" t="s">
        <v>386</v>
      </c>
      <c r="I101" s="552"/>
      <c r="J101" s="208"/>
    </row>
    <row r="102" spans="1:14" ht="4.5" customHeight="1" x14ac:dyDescent="0.2">
      <c r="A102" s="206"/>
      <c r="B102" s="190"/>
      <c r="C102" s="190"/>
      <c r="D102" s="190"/>
      <c r="E102" s="190"/>
      <c r="F102" s="190"/>
      <c r="G102" s="190"/>
      <c r="H102" s="190"/>
      <c r="I102" s="207"/>
      <c r="J102" s="208"/>
    </row>
    <row r="103" spans="1:14" x14ac:dyDescent="0.2">
      <c r="A103" s="206"/>
      <c r="B103" s="190" t="s">
        <v>390</v>
      </c>
      <c r="C103" s="190"/>
      <c r="D103" s="190"/>
      <c r="E103" s="190"/>
      <c r="F103" s="190"/>
      <c r="G103" s="190"/>
      <c r="H103" s="190" t="s">
        <v>389</v>
      </c>
      <c r="I103" s="555"/>
      <c r="J103" s="208"/>
    </row>
    <row r="104" spans="1:14" ht="4.5" customHeight="1" x14ac:dyDescent="0.2">
      <c r="A104" s="206"/>
      <c r="B104" s="190"/>
      <c r="C104" s="190"/>
      <c r="D104" s="190"/>
      <c r="E104" s="190"/>
      <c r="F104" s="190"/>
      <c r="G104" s="190"/>
      <c r="H104" s="190"/>
      <c r="I104" s="207"/>
      <c r="J104" s="208"/>
    </row>
    <row r="105" spans="1:14" x14ac:dyDescent="0.2">
      <c r="A105" s="206"/>
      <c r="B105" s="190" t="s">
        <v>387</v>
      </c>
      <c r="C105" s="190"/>
      <c r="D105" s="190"/>
      <c r="E105" s="246">
        <f>E99/365*12</f>
        <v>0</v>
      </c>
      <c r="F105" s="190"/>
      <c r="G105" s="190"/>
      <c r="H105" s="190" t="s">
        <v>388</v>
      </c>
      <c r="I105" s="479">
        <f>ROUNDUP(I101*E105,0)</f>
        <v>0</v>
      </c>
      <c r="J105" s="208"/>
    </row>
    <row r="106" spans="1:14" ht="4.5" customHeight="1" x14ac:dyDescent="0.2">
      <c r="A106" s="206"/>
      <c r="B106" s="190"/>
      <c r="C106" s="190"/>
      <c r="D106" s="190"/>
      <c r="E106" s="190"/>
      <c r="F106" s="190"/>
      <c r="G106" s="190"/>
      <c r="H106" s="190"/>
      <c r="I106" s="207"/>
      <c r="J106" s="208"/>
    </row>
    <row r="107" spans="1:14" x14ac:dyDescent="0.2">
      <c r="A107" s="206"/>
      <c r="B107" s="190"/>
      <c r="C107" s="190"/>
      <c r="D107" s="190"/>
      <c r="E107" s="190"/>
      <c r="F107" s="190"/>
      <c r="G107" s="190"/>
      <c r="H107" s="190"/>
      <c r="I107" s="220"/>
      <c r="J107" s="208"/>
    </row>
    <row r="108" spans="1:14" ht="14.25" x14ac:dyDescent="0.2">
      <c r="A108" s="200"/>
      <c r="B108" s="201" t="s">
        <v>402</v>
      </c>
      <c r="C108" s="201"/>
      <c r="D108" s="201"/>
      <c r="E108" s="201"/>
      <c r="F108" s="201"/>
      <c r="G108" s="201"/>
      <c r="H108" s="201"/>
      <c r="I108" s="487">
        <f>I103*I105</f>
        <v>0</v>
      </c>
      <c r="J108" s="205"/>
      <c r="M108" s="249">
        <f>IF(I65+I89&gt;0,0,I103*I105)</f>
        <v>0</v>
      </c>
    </row>
    <row r="109" spans="1:14" ht="4.5" customHeight="1" x14ac:dyDescent="0.2">
      <c r="A109" s="206"/>
      <c r="B109" s="190"/>
      <c r="C109" s="190"/>
      <c r="D109" s="190"/>
      <c r="E109" s="190"/>
      <c r="F109" s="190"/>
      <c r="G109" s="190"/>
      <c r="H109" s="190"/>
      <c r="I109" s="207"/>
      <c r="J109" s="208"/>
    </row>
    <row r="110" spans="1:14" ht="11.25" customHeight="1" x14ac:dyDescent="0.2">
      <c r="A110" s="206"/>
      <c r="B110" s="228" t="s">
        <v>414</v>
      </c>
      <c r="C110" s="561"/>
      <c r="D110" s="190"/>
      <c r="E110" s="226" t="s">
        <v>399</v>
      </c>
      <c r="F110" s="560"/>
      <c r="G110" s="190"/>
      <c r="H110" s="190"/>
      <c r="I110" s="490">
        <f>C110*F110</f>
        <v>0</v>
      </c>
      <c r="J110" s="208"/>
    </row>
    <row r="111" spans="1:14" ht="11.25" customHeight="1" x14ac:dyDescent="0.2">
      <c r="A111" s="206"/>
      <c r="B111" s="231" t="s">
        <v>404</v>
      </c>
      <c r="C111" s="227"/>
      <c r="D111" s="190"/>
      <c r="E111" s="226"/>
      <c r="F111" s="229"/>
      <c r="G111" s="190"/>
      <c r="H111" s="190"/>
      <c r="I111" s="230"/>
      <c r="J111" s="208"/>
      <c r="N111" s="250"/>
    </row>
    <row r="112" spans="1:14" s="543" customFormat="1" ht="12" thickBot="1" x14ac:dyDescent="0.25">
      <c r="A112" s="538"/>
      <c r="B112" s="539"/>
      <c r="C112" s="540"/>
      <c r="D112" s="540"/>
      <c r="E112" s="540"/>
      <c r="F112" s="540"/>
      <c r="G112" s="540"/>
      <c r="H112" s="540"/>
      <c r="I112" s="541"/>
      <c r="J112" s="542"/>
    </row>
    <row r="113" spans="1:19" s="543" customFormat="1" hidden="1" x14ac:dyDescent="0.2">
      <c r="A113" s="544"/>
      <c r="B113" s="246"/>
      <c r="C113" s="246"/>
      <c r="D113" s="246"/>
      <c r="E113" s="372" t="s">
        <v>412</v>
      </c>
      <c r="F113" s="246" t="s">
        <v>413</v>
      </c>
      <c r="G113" s="246"/>
      <c r="H113" s="246"/>
      <c r="I113" s="370"/>
      <c r="J113" s="545"/>
      <c r="K113" s="249"/>
      <c r="L113" s="249"/>
      <c r="M113" s="249"/>
      <c r="N113" s="249"/>
      <c r="O113" s="249"/>
      <c r="P113" s="249"/>
      <c r="Q113" s="249"/>
      <c r="R113" s="249"/>
      <c r="S113" s="249"/>
    </row>
    <row r="114" spans="1:19" s="543" customFormat="1" hidden="1" x14ac:dyDescent="0.2">
      <c r="A114" s="544"/>
      <c r="B114" s="246"/>
      <c r="C114" s="246"/>
      <c r="D114" s="246"/>
      <c r="E114" s="492">
        <f>I101*12</f>
        <v>0</v>
      </c>
      <c r="F114" s="493">
        <f>I75*12</f>
        <v>0</v>
      </c>
      <c r="G114" s="246"/>
      <c r="H114" s="246"/>
      <c r="I114" s="370"/>
      <c r="J114" s="545"/>
      <c r="K114" s="249"/>
      <c r="L114" s="249"/>
      <c r="M114" s="249"/>
      <c r="N114" s="249"/>
      <c r="O114" s="249"/>
      <c r="P114" s="249"/>
      <c r="Q114" s="249"/>
      <c r="R114" s="249"/>
      <c r="S114" s="249"/>
    </row>
    <row r="115" spans="1:19" s="543" customFormat="1" hidden="1" x14ac:dyDescent="0.2">
      <c r="A115" s="544"/>
      <c r="B115" s="246"/>
      <c r="C115" s="246"/>
      <c r="D115" s="246"/>
      <c r="E115" s="492">
        <f>365.25/7</f>
        <v>52.178571428571431</v>
      </c>
      <c r="F115" s="492">
        <f>365.25/7</f>
        <v>52.178571428571431</v>
      </c>
      <c r="G115" s="246"/>
      <c r="H115" s="246"/>
      <c r="I115" s="370"/>
      <c r="J115" s="545"/>
      <c r="K115" s="249"/>
      <c r="L115" s="249"/>
      <c r="M115" s="249"/>
      <c r="N115" s="249"/>
      <c r="O115" s="249"/>
      <c r="P115" s="249"/>
      <c r="Q115" s="249"/>
      <c r="R115" s="249"/>
      <c r="S115" s="249"/>
    </row>
    <row r="116" spans="1:19" s="543" customFormat="1" hidden="1" x14ac:dyDescent="0.2">
      <c r="A116" s="544"/>
      <c r="B116" s="246"/>
      <c r="C116" s="246"/>
      <c r="D116" s="246"/>
      <c r="E116" s="492">
        <f>E114/E115</f>
        <v>0</v>
      </c>
      <c r="F116" s="492">
        <f>F114/F115</f>
        <v>0</v>
      </c>
      <c r="G116" s="246"/>
      <c r="H116" s="246"/>
      <c r="I116" s="370"/>
      <c r="J116" s="545"/>
      <c r="K116" s="249"/>
      <c r="L116" s="249"/>
      <c r="M116" s="249"/>
      <c r="N116" s="249"/>
      <c r="O116" s="249"/>
      <c r="P116" s="249"/>
      <c r="Q116" s="249"/>
      <c r="R116" s="249"/>
      <c r="S116" s="249"/>
    </row>
    <row r="117" spans="1:19" s="543" customFormat="1" x14ac:dyDescent="0.2">
      <c r="A117" s="544"/>
      <c r="B117" s="246"/>
      <c r="C117" s="246"/>
      <c r="D117" s="246"/>
      <c r="E117" s="494">
        <f>E116/40</f>
        <v>0</v>
      </c>
      <c r="F117" s="494">
        <f>F116/40</f>
        <v>0</v>
      </c>
      <c r="G117" s="246"/>
      <c r="H117" s="246"/>
      <c r="I117" s="370"/>
      <c r="J117" s="545"/>
      <c r="K117" s="249"/>
      <c r="L117" s="249"/>
      <c r="M117" s="249"/>
      <c r="N117" s="249"/>
      <c r="O117" s="249"/>
      <c r="P117" s="249"/>
      <c r="Q117" s="249"/>
      <c r="R117" s="249"/>
      <c r="S117" s="249"/>
    </row>
    <row r="118" spans="1:19" ht="14.25" x14ac:dyDescent="0.2">
      <c r="A118" s="206"/>
      <c r="B118" s="240" t="s">
        <v>403</v>
      </c>
      <c r="C118" s="190"/>
      <c r="D118" s="190"/>
      <c r="E118" s="372"/>
      <c r="F118" s="190"/>
      <c r="G118" s="190"/>
      <c r="H118" s="190"/>
      <c r="I118" s="190"/>
      <c r="J118" s="208"/>
    </row>
    <row r="119" spans="1:19" ht="15" thickBot="1" x14ac:dyDescent="0.25">
      <c r="A119" s="221"/>
      <c r="B119" s="241" t="s">
        <v>418</v>
      </c>
      <c r="C119" s="443"/>
      <c r="D119" s="443"/>
      <c r="E119" s="443"/>
      <c r="F119" s="443"/>
      <c r="G119" s="443"/>
      <c r="H119" s="443"/>
      <c r="I119" s="495"/>
      <c r="J119" s="222"/>
    </row>
    <row r="120" spans="1:19" x14ac:dyDescent="0.2">
      <c r="E120" s="189"/>
    </row>
    <row r="121" spans="1:19" x14ac:dyDescent="0.2">
      <c r="E121" s="189"/>
    </row>
    <row r="122" spans="1:19" x14ac:dyDescent="0.2">
      <c r="E122" s="189"/>
    </row>
  </sheetData>
  <sheetProtection algorithmName="SHA-512" hashValue="LXfALa5zS+aAs8QBBHk1mXFPRCQGks2OEW6zCSK+Scp7uqcWz9yhio2Y1UJCGCX5bUi8D8xpULkJthdhIPRHNg==" saltValue="aXdMFtGmWMWMximUaHPJVg==" spinCount="100000" sheet="1" selectLockedCells="1"/>
  <mergeCells count="17">
    <mergeCell ref="O56:R56"/>
    <mergeCell ref="E63:F63"/>
    <mergeCell ref="C71:D71"/>
    <mergeCell ref="E87:F87"/>
    <mergeCell ref="C97:D97"/>
    <mergeCell ref="C18:D18"/>
    <mergeCell ref="B24:F24"/>
    <mergeCell ref="O55:R55"/>
    <mergeCell ref="H2:I2"/>
    <mergeCell ref="E6:I6"/>
    <mergeCell ref="E8:I8"/>
    <mergeCell ref="E10:I10"/>
    <mergeCell ref="B45:G46"/>
    <mergeCell ref="O46:R46"/>
    <mergeCell ref="O49:R49"/>
    <mergeCell ref="O51:R51"/>
    <mergeCell ref="O53:R53"/>
  </mergeCells>
  <dataValidations count="2">
    <dataValidation type="list" allowBlank="1" showInputMessage="1" showErrorMessage="1" sqref="H61 H85">
      <formula1>$M$61:$M$63</formula1>
    </dataValidation>
    <dataValidation type="list" allowBlank="1" showInputMessage="1" showErrorMessage="1" sqref="C18 C97 C71">
      <formula1>$L$73:$L$75</formula1>
    </dataValidation>
  </dataValidations>
  <pageMargins left="0.78740157480314965" right="0.62992125984251968" top="0.39370078740157483" bottom="0.39370078740157483" header="0.31496062992125984" footer="0.11811023622047244"/>
  <pageSetup paperSize="9" scale="69" orientation="portrait" r:id="rId1"/>
  <headerFooter>
    <oddFooter>&amp;L&amp;8Antrag auf Förderung 
Landkreis Altenburger Land&amp;C&amp;8&amp;A&amp;R&amp;8Datum der Antragstellung &amp;D</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8">
    <pageSetUpPr fitToPage="1"/>
  </sheetPr>
  <dimension ref="A1:G73"/>
  <sheetViews>
    <sheetView showGridLines="0" showRowColHeaders="0" zoomScaleNormal="100" workbookViewId="0">
      <selection activeCell="E13" sqref="E13"/>
    </sheetView>
  </sheetViews>
  <sheetFormatPr baseColWidth="10" defaultColWidth="11.42578125" defaultRowHeight="11.25" x14ac:dyDescent="0.2"/>
  <cols>
    <col min="1" max="1" width="1.42578125" style="263" customWidth="1"/>
    <col min="2" max="2" width="3.7109375" style="263" customWidth="1"/>
    <col min="3" max="3" width="72.5703125" style="263" customWidth="1"/>
    <col min="4" max="4" width="16.28515625" style="263" customWidth="1"/>
    <col min="5" max="5" width="13" style="271" customWidth="1"/>
    <col min="6" max="6" width="14.42578125" style="263" customWidth="1"/>
    <col min="7" max="7" width="2.28515625" style="263" customWidth="1"/>
    <col min="8" max="16384" width="11.42578125" style="263"/>
  </cols>
  <sheetData>
    <row r="1" spans="1:7" ht="12.75" x14ac:dyDescent="0.2">
      <c r="B1" s="282" t="s">
        <v>576</v>
      </c>
      <c r="C1" s="283"/>
      <c r="D1" s="283"/>
      <c r="E1" s="284"/>
      <c r="F1" s="285" t="str">
        <f ca="1">MID(CELL("Dateiname",$A$1),FIND("]",CELL("Dateiname",$A$1))+1,31)</f>
        <v>A2-SVA</v>
      </c>
    </row>
    <row r="2" spans="1:7" ht="15.75" thickBot="1" x14ac:dyDescent="0.3">
      <c r="D2" s="357" t="s">
        <v>85</v>
      </c>
      <c r="E2" s="782" t="str">
        <f>IF('Seite 1'!G17="","",'Seite 1'!G17)</f>
        <v/>
      </c>
      <c r="F2" s="783"/>
      <c r="G2" s="358"/>
    </row>
    <row r="3" spans="1:7" ht="6" customHeight="1" x14ac:dyDescent="0.2">
      <c r="A3" s="264"/>
      <c r="B3" s="265"/>
      <c r="C3" s="278"/>
      <c r="D3" s="278"/>
      <c r="E3" s="279"/>
      <c r="F3" s="278"/>
      <c r="G3" s="266"/>
    </row>
    <row r="4" spans="1:7" ht="27" customHeight="1" x14ac:dyDescent="0.2">
      <c r="A4" s="270"/>
      <c r="B4" s="287" t="s">
        <v>75</v>
      </c>
      <c r="C4" s="295"/>
      <c r="D4" s="276" t="s">
        <v>570</v>
      </c>
      <c r="E4" s="276" t="s">
        <v>70</v>
      </c>
      <c r="F4" s="276" t="s">
        <v>71</v>
      </c>
      <c r="G4" s="272"/>
    </row>
    <row r="5" spans="1:7" ht="14.25" x14ac:dyDescent="0.2">
      <c r="A5" s="270"/>
      <c r="B5" s="288" t="s">
        <v>59</v>
      </c>
      <c r="C5" s="290" t="s">
        <v>349</v>
      </c>
      <c r="D5" s="565"/>
      <c r="E5" s="566">
        <v>1</v>
      </c>
      <c r="F5" s="466">
        <f>D5*E5</f>
        <v>0</v>
      </c>
      <c r="G5" s="272"/>
    </row>
    <row r="6" spans="1:7" ht="14.25" x14ac:dyDescent="0.2">
      <c r="A6" s="270"/>
      <c r="B6" s="288" t="s">
        <v>60</v>
      </c>
      <c r="C6" s="290" t="s">
        <v>344</v>
      </c>
      <c r="D6" s="565"/>
      <c r="E6" s="566">
        <v>1</v>
      </c>
      <c r="F6" s="466">
        <f t="shared" ref="F6:F18" si="0">D6*E6</f>
        <v>0</v>
      </c>
      <c r="G6" s="272"/>
    </row>
    <row r="7" spans="1:7" ht="14.25" x14ac:dyDescent="0.2">
      <c r="A7" s="270"/>
      <c r="B7" s="288" t="s">
        <v>61</v>
      </c>
      <c r="C7" s="290" t="s">
        <v>416</v>
      </c>
      <c r="D7" s="565"/>
      <c r="E7" s="566">
        <v>1</v>
      </c>
      <c r="F7" s="466">
        <f t="shared" si="0"/>
        <v>0</v>
      </c>
      <c r="G7" s="272"/>
    </row>
    <row r="8" spans="1:7" ht="22.5" x14ac:dyDescent="0.2">
      <c r="A8" s="270"/>
      <c r="B8" s="288"/>
      <c r="C8" s="244" t="s">
        <v>421</v>
      </c>
      <c r="D8" s="467" t="s">
        <v>420</v>
      </c>
      <c r="E8" s="468" t="s">
        <v>422</v>
      </c>
      <c r="F8" s="245">
        <v>0</v>
      </c>
      <c r="G8" s="272"/>
    </row>
    <row r="9" spans="1:7" ht="14.25" x14ac:dyDescent="0.2">
      <c r="A9" s="270"/>
      <c r="B9" s="288"/>
      <c r="C9" s="290" t="s">
        <v>417</v>
      </c>
      <c r="D9" s="567"/>
      <c r="E9" s="568">
        <v>0.2</v>
      </c>
      <c r="F9" s="245">
        <v>0</v>
      </c>
      <c r="G9" s="272"/>
    </row>
    <row r="10" spans="1:7" ht="12.75" x14ac:dyDescent="0.2">
      <c r="A10" s="270"/>
      <c r="B10" s="288"/>
      <c r="C10" s="365" t="s">
        <v>555</v>
      </c>
      <c r="D10" s="466">
        <f>D9*E9</f>
        <v>0</v>
      </c>
      <c r="E10" s="566">
        <v>1</v>
      </c>
      <c r="F10" s="466">
        <f>D9*E9*E10</f>
        <v>0</v>
      </c>
      <c r="G10" s="272"/>
    </row>
    <row r="11" spans="1:7" ht="14.25" x14ac:dyDescent="0.2">
      <c r="A11" s="270"/>
      <c r="B11" s="288" t="s">
        <v>62</v>
      </c>
      <c r="C11" s="290" t="s">
        <v>345</v>
      </c>
      <c r="D11" s="565"/>
      <c r="E11" s="566">
        <v>1</v>
      </c>
      <c r="F11" s="466">
        <f t="shared" si="0"/>
        <v>0</v>
      </c>
      <c r="G11" s="272"/>
    </row>
    <row r="12" spans="1:7" ht="14.25" x14ac:dyDescent="0.2">
      <c r="A12" s="270"/>
      <c r="B12" s="288" t="s">
        <v>63</v>
      </c>
      <c r="C12" s="290" t="s">
        <v>343</v>
      </c>
      <c r="D12" s="565"/>
      <c r="E12" s="566">
        <v>1</v>
      </c>
      <c r="F12" s="466">
        <f t="shared" si="0"/>
        <v>0</v>
      </c>
      <c r="G12" s="272"/>
    </row>
    <row r="13" spans="1:7" ht="14.25" x14ac:dyDescent="0.2">
      <c r="A13" s="270"/>
      <c r="B13" s="288" t="s">
        <v>64</v>
      </c>
      <c r="C13" s="290" t="s">
        <v>346</v>
      </c>
      <c r="D13" s="565"/>
      <c r="E13" s="566">
        <v>1</v>
      </c>
      <c r="F13" s="466">
        <f t="shared" si="0"/>
        <v>0</v>
      </c>
      <c r="G13" s="272"/>
    </row>
    <row r="14" spans="1:7" ht="14.25" x14ac:dyDescent="0.2">
      <c r="A14" s="270"/>
      <c r="B14" s="288" t="s">
        <v>65</v>
      </c>
      <c r="C14" s="290" t="s">
        <v>347</v>
      </c>
      <c r="D14" s="565"/>
      <c r="E14" s="566">
        <v>1</v>
      </c>
      <c r="F14" s="466">
        <f t="shared" si="0"/>
        <v>0</v>
      </c>
      <c r="G14" s="272"/>
    </row>
    <row r="15" spans="1:7" ht="14.25" x14ac:dyDescent="0.2">
      <c r="A15" s="270"/>
      <c r="B15" s="288" t="s">
        <v>66</v>
      </c>
      <c r="C15" s="290" t="s">
        <v>348</v>
      </c>
      <c r="D15" s="565"/>
      <c r="E15" s="566">
        <v>1</v>
      </c>
      <c r="F15" s="466">
        <f t="shared" si="0"/>
        <v>0</v>
      </c>
      <c r="G15" s="272"/>
    </row>
    <row r="16" spans="1:7" ht="14.25" x14ac:dyDescent="0.2">
      <c r="A16" s="270"/>
      <c r="B16" s="288" t="s">
        <v>67</v>
      </c>
      <c r="C16" s="290" t="s">
        <v>341</v>
      </c>
      <c r="D16" s="565"/>
      <c r="E16" s="566">
        <v>1</v>
      </c>
      <c r="F16" s="466">
        <f t="shared" si="0"/>
        <v>0</v>
      </c>
      <c r="G16" s="272"/>
    </row>
    <row r="17" spans="1:7" ht="14.25" x14ac:dyDescent="0.2">
      <c r="A17" s="270"/>
      <c r="B17" s="288" t="s">
        <v>68</v>
      </c>
      <c r="C17" s="290" t="s">
        <v>415</v>
      </c>
      <c r="D17" s="565"/>
      <c r="E17" s="566">
        <v>1</v>
      </c>
      <c r="F17" s="466">
        <f t="shared" si="0"/>
        <v>0</v>
      </c>
      <c r="G17" s="272"/>
    </row>
    <row r="18" spans="1:7" ht="14.25" x14ac:dyDescent="0.2">
      <c r="A18" s="270"/>
      <c r="B18" s="288" t="s">
        <v>558</v>
      </c>
      <c r="C18" s="290" t="s">
        <v>557</v>
      </c>
      <c r="D18" s="565"/>
      <c r="E18" s="566">
        <v>1</v>
      </c>
      <c r="F18" s="466">
        <f t="shared" si="0"/>
        <v>0</v>
      </c>
      <c r="G18" s="272"/>
    </row>
    <row r="19" spans="1:7" ht="5.25" customHeight="1" x14ac:dyDescent="0.2">
      <c r="A19" s="270"/>
      <c r="B19" s="275"/>
      <c r="C19" s="275"/>
      <c r="D19" s="142"/>
      <c r="E19" s="291"/>
      <c r="F19" s="142"/>
      <c r="G19" s="272"/>
    </row>
    <row r="20" spans="1:7" s="283" customFormat="1" ht="12.75" x14ac:dyDescent="0.2">
      <c r="A20" s="297"/>
      <c r="B20" s="299" t="s">
        <v>69</v>
      </c>
      <c r="C20" s="300"/>
      <c r="D20" s="352">
        <f>ROUND(SUM(D5:D7,D10:D18),2)</f>
        <v>0</v>
      </c>
      <c r="E20" s="353" t="e">
        <f>F20/D20</f>
        <v>#DIV/0!</v>
      </c>
      <c r="F20" s="366">
        <f>ROUND(SUM(F5:F7,F10:F18),2)</f>
        <v>0</v>
      </c>
      <c r="G20" s="298"/>
    </row>
    <row r="21" spans="1:7" ht="13.5" customHeight="1" x14ac:dyDescent="0.2">
      <c r="A21" s="270"/>
      <c r="B21" s="275"/>
      <c r="C21" s="275"/>
      <c r="D21" s="275"/>
      <c r="E21" s="277"/>
      <c r="F21" s="275"/>
      <c r="G21" s="272"/>
    </row>
    <row r="22" spans="1:7" ht="22.5" x14ac:dyDescent="0.2">
      <c r="A22" s="270"/>
      <c r="B22" s="287" t="s">
        <v>76</v>
      </c>
      <c r="C22" s="295"/>
      <c r="D22" s="276" t="s">
        <v>570</v>
      </c>
      <c r="E22" s="276" t="s">
        <v>70</v>
      </c>
      <c r="F22" s="276" t="s">
        <v>71</v>
      </c>
      <c r="G22" s="272"/>
    </row>
    <row r="23" spans="1:7" ht="14.25" x14ac:dyDescent="0.2">
      <c r="A23" s="270"/>
      <c r="B23" s="288" t="s">
        <v>59</v>
      </c>
      <c r="C23" s="290" t="s">
        <v>337</v>
      </c>
      <c r="D23" s="565"/>
      <c r="E23" s="566">
        <v>1</v>
      </c>
      <c r="F23" s="466">
        <f>D23*E23</f>
        <v>0</v>
      </c>
      <c r="G23" s="272"/>
    </row>
    <row r="24" spans="1:7" ht="14.25" x14ac:dyDescent="0.2">
      <c r="A24" s="270"/>
      <c r="B24" s="288" t="s">
        <v>60</v>
      </c>
      <c r="C24" s="290" t="s">
        <v>338</v>
      </c>
      <c r="D24" s="565"/>
      <c r="E24" s="566">
        <v>1</v>
      </c>
      <c r="F24" s="466">
        <f>D24*E24</f>
        <v>0</v>
      </c>
      <c r="G24" s="272"/>
    </row>
    <row r="25" spans="1:7" ht="14.25" x14ac:dyDescent="0.2">
      <c r="A25" s="270"/>
      <c r="B25" s="288" t="s">
        <v>61</v>
      </c>
      <c r="C25" s="290" t="s">
        <v>339</v>
      </c>
      <c r="D25" s="565"/>
      <c r="E25" s="566">
        <v>1</v>
      </c>
      <c r="F25" s="466">
        <f>D25*E25</f>
        <v>0</v>
      </c>
      <c r="G25" s="272"/>
    </row>
    <row r="26" spans="1:7" ht="14.25" x14ac:dyDescent="0.2">
      <c r="A26" s="270"/>
      <c r="B26" s="143" t="s">
        <v>62</v>
      </c>
      <c r="C26" s="292" t="s">
        <v>340</v>
      </c>
      <c r="D26" s="565"/>
      <c r="E26" s="566">
        <v>1</v>
      </c>
      <c r="F26" s="466">
        <f>D26*E26</f>
        <v>0</v>
      </c>
      <c r="G26" s="272"/>
    </row>
    <row r="27" spans="1:7" ht="5.25" customHeight="1" x14ac:dyDescent="0.2">
      <c r="A27" s="270"/>
      <c r="B27" s="275"/>
      <c r="C27" s="275"/>
      <c r="D27" s="142"/>
      <c r="E27" s="291"/>
      <c r="F27" s="142"/>
      <c r="G27" s="272"/>
    </row>
    <row r="28" spans="1:7" ht="12.75" x14ac:dyDescent="0.2">
      <c r="A28" s="267"/>
      <c r="B28" s="299" t="s">
        <v>72</v>
      </c>
      <c r="C28" s="268"/>
      <c r="D28" s="352">
        <f>ROUND(SUM(D23:D26),2)</f>
        <v>0</v>
      </c>
      <c r="E28" s="353" t="e">
        <f>F28/D28</f>
        <v>#DIV/0!</v>
      </c>
      <c r="F28" s="469">
        <f>ROUND(SUM(F23:F26),2)</f>
        <v>0</v>
      </c>
      <c r="G28" s="269"/>
    </row>
    <row r="29" spans="1:7" ht="13.5" customHeight="1" x14ac:dyDescent="0.2">
      <c r="A29" s="270"/>
      <c r="B29" s="275"/>
      <c r="C29" s="275"/>
      <c r="D29" s="275"/>
      <c r="E29" s="277"/>
      <c r="F29" s="275"/>
      <c r="G29" s="272"/>
    </row>
    <row r="30" spans="1:7" ht="22.5" x14ac:dyDescent="0.2">
      <c r="A30" s="270"/>
      <c r="B30" s="287" t="s">
        <v>77</v>
      </c>
      <c r="C30" s="295"/>
      <c r="D30" s="16" t="s">
        <v>570</v>
      </c>
      <c r="E30" s="276" t="s">
        <v>70</v>
      </c>
      <c r="F30" s="276" t="s">
        <v>71</v>
      </c>
      <c r="G30" s="272"/>
    </row>
    <row r="31" spans="1:7" ht="14.25" x14ac:dyDescent="0.2">
      <c r="A31" s="270"/>
      <c r="B31" s="288" t="s">
        <v>59</v>
      </c>
      <c r="C31" s="290" t="s">
        <v>350</v>
      </c>
      <c r="D31" s="565"/>
      <c r="E31" s="566">
        <v>1</v>
      </c>
      <c r="F31" s="466">
        <f t="shared" ref="F31:F38" si="1">D31*E31</f>
        <v>0</v>
      </c>
      <c r="G31" s="272"/>
    </row>
    <row r="32" spans="1:7" ht="14.25" x14ac:dyDescent="0.2">
      <c r="A32" s="270"/>
      <c r="B32" s="288" t="s">
        <v>60</v>
      </c>
      <c r="C32" s="290" t="s">
        <v>351</v>
      </c>
      <c r="D32" s="565"/>
      <c r="E32" s="566">
        <v>1</v>
      </c>
      <c r="F32" s="466">
        <f t="shared" si="1"/>
        <v>0</v>
      </c>
      <c r="G32" s="272"/>
    </row>
    <row r="33" spans="1:7" ht="14.25" x14ac:dyDescent="0.2">
      <c r="A33" s="270"/>
      <c r="B33" s="288" t="s">
        <v>61</v>
      </c>
      <c r="C33" s="290" t="s">
        <v>352</v>
      </c>
      <c r="D33" s="565"/>
      <c r="E33" s="566">
        <v>1</v>
      </c>
      <c r="F33" s="466">
        <f t="shared" si="1"/>
        <v>0</v>
      </c>
      <c r="G33" s="272"/>
    </row>
    <row r="34" spans="1:7" ht="14.25" x14ac:dyDescent="0.2">
      <c r="A34" s="270"/>
      <c r="B34" s="288" t="s">
        <v>62</v>
      </c>
      <c r="C34" s="290" t="s">
        <v>353</v>
      </c>
      <c r="D34" s="565"/>
      <c r="E34" s="566">
        <v>1</v>
      </c>
      <c r="F34" s="466">
        <f t="shared" si="1"/>
        <v>0</v>
      </c>
      <c r="G34" s="272"/>
    </row>
    <row r="35" spans="1:7" ht="14.25" x14ac:dyDescent="0.2">
      <c r="A35" s="270"/>
      <c r="B35" s="288" t="s">
        <v>63</v>
      </c>
      <c r="C35" s="290" t="s">
        <v>342</v>
      </c>
      <c r="D35" s="565"/>
      <c r="E35" s="566">
        <v>1</v>
      </c>
      <c r="F35" s="466">
        <f t="shared" si="1"/>
        <v>0</v>
      </c>
      <c r="G35" s="272"/>
    </row>
    <row r="36" spans="1:7" ht="14.25" x14ac:dyDescent="0.2">
      <c r="A36" s="270"/>
      <c r="B36" s="288" t="s">
        <v>64</v>
      </c>
      <c r="C36" s="290" t="s">
        <v>335</v>
      </c>
      <c r="D36" s="565"/>
      <c r="E36" s="566">
        <v>1</v>
      </c>
      <c r="F36" s="466">
        <f t="shared" si="1"/>
        <v>0</v>
      </c>
      <c r="G36" s="272"/>
    </row>
    <row r="37" spans="1:7" ht="14.25" x14ac:dyDescent="0.2">
      <c r="A37" s="270"/>
      <c r="B37" s="288" t="s">
        <v>65</v>
      </c>
      <c r="C37" s="290" t="s">
        <v>336</v>
      </c>
      <c r="D37" s="565"/>
      <c r="E37" s="566">
        <v>1</v>
      </c>
      <c r="F37" s="466">
        <f t="shared" si="1"/>
        <v>0</v>
      </c>
      <c r="G37" s="272"/>
    </row>
    <row r="38" spans="1:7" ht="14.25" x14ac:dyDescent="0.2">
      <c r="A38" s="270"/>
      <c r="B38" s="288" t="s">
        <v>66</v>
      </c>
      <c r="C38" s="290" t="s">
        <v>354</v>
      </c>
      <c r="D38" s="565"/>
      <c r="E38" s="566">
        <v>1</v>
      </c>
      <c r="F38" s="466">
        <f t="shared" si="1"/>
        <v>0</v>
      </c>
      <c r="G38" s="272"/>
    </row>
    <row r="39" spans="1:7" ht="5.25" customHeight="1" x14ac:dyDescent="0.2">
      <c r="A39" s="270"/>
      <c r="B39" s="275"/>
      <c r="C39" s="275"/>
      <c r="D39" s="142"/>
      <c r="E39" s="291"/>
      <c r="F39" s="142"/>
      <c r="G39" s="272"/>
    </row>
    <row r="40" spans="1:7" s="283" customFormat="1" ht="12.75" x14ac:dyDescent="0.2">
      <c r="A40" s="297"/>
      <c r="B40" s="148" t="s">
        <v>74</v>
      </c>
      <c r="C40" s="300"/>
      <c r="D40" s="243">
        <f>ROUND(SUM(D31:D38),2)</f>
        <v>0</v>
      </c>
      <c r="E40" s="353" t="e">
        <f>F40/D40</f>
        <v>#DIV/0!</v>
      </c>
      <c r="F40" s="470">
        <f>ROUND(SUM(F31:F38),2)</f>
        <v>0</v>
      </c>
      <c r="G40" s="298"/>
    </row>
    <row r="41" spans="1:7" x14ac:dyDescent="0.2">
      <c r="A41" s="270"/>
      <c r="G41" s="272"/>
    </row>
    <row r="42" spans="1:7" ht="45" x14ac:dyDescent="0.2">
      <c r="A42" s="270"/>
      <c r="B42" s="476" t="s">
        <v>532</v>
      </c>
      <c r="C42" s="475"/>
      <c r="D42" s="276" t="s">
        <v>506</v>
      </c>
      <c r="E42" s="276" t="s">
        <v>504</v>
      </c>
      <c r="F42" s="276" t="s">
        <v>505</v>
      </c>
      <c r="G42" s="272"/>
    </row>
    <row r="43" spans="1:7" ht="12.75" x14ac:dyDescent="0.2">
      <c r="A43" s="270"/>
      <c r="B43" s="288">
        <v>1</v>
      </c>
      <c r="C43" s="290" t="str">
        <f>IF('A1-P1'!E$8="","",'A1-P1'!E$8)</f>
        <v/>
      </c>
      <c r="D43" s="565"/>
      <c r="E43" s="565"/>
      <c r="F43" s="565"/>
      <c r="G43" s="272"/>
    </row>
    <row r="44" spans="1:7" ht="12.75" x14ac:dyDescent="0.2">
      <c r="A44" s="270"/>
      <c r="B44" s="288">
        <v>2</v>
      </c>
      <c r="C44" s="290" t="str">
        <f>IF('A1-P2'!E$8="","",'A1-P2'!E$8)</f>
        <v/>
      </c>
      <c r="D44" s="565"/>
      <c r="E44" s="565"/>
      <c r="F44" s="565"/>
      <c r="G44" s="272"/>
    </row>
    <row r="45" spans="1:7" ht="12.75" x14ac:dyDescent="0.2">
      <c r="A45" s="270"/>
      <c r="B45" s="288">
        <v>3</v>
      </c>
      <c r="C45" s="290" t="str">
        <f>IF('A1-P3'!E$8="","",'A1-P3'!E$8)</f>
        <v/>
      </c>
      <c r="D45" s="565"/>
      <c r="E45" s="565"/>
      <c r="F45" s="565"/>
      <c r="G45" s="272"/>
    </row>
    <row r="46" spans="1:7" ht="12.75" x14ac:dyDescent="0.2">
      <c r="A46" s="270"/>
      <c r="B46" s="288">
        <v>4</v>
      </c>
      <c r="C46" s="290" t="str">
        <f>IF('A1-P4'!E$8="","",'A1-P4'!E$8)</f>
        <v/>
      </c>
      <c r="D46" s="565"/>
      <c r="E46" s="565"/>
      <c r="F46" s="565"/>
      <c r="G46" s="272"/>
    </row>
    <row r="47" spans="1:7" ht="12.75" x14ac:dyDescent="0.2">
      <c r="A47" s="270"/>
      <c r="B47" s="288">
        <v>5</v>
      </c>
      <c r="C47" s="290" t="str">
        <f>IF('A1-P5'!E$8="","",'A1-P5'!E$8)</f>
        <v/>
      </c>
      <c r="D47" s="565"/>
      <c r="E47" s="565"/>
      <c r="F47" s="565"/>
      <c r="G47" s="272"/>
    </row>
    <row r="48" spans="1:7" ht="12.75" x14ac:dyDescent="0.2">
      <c r="A48" s="270"/>
      <c r="B48" s="288">
        <v>6</v>
      </c>
      <c r="C48" s="290" t="str">
        <f>IF('A1-P6'!E$8="","",'A1-P6'!E$8)</f>
        <v/>
      </c>
      <c r="D48" s="565"/>
      <c r="E48" s="565"/>
      <c r="F48" s="565"/>
      <c r="G48" s="272"/>
    </row>
    <row r="49" spans="1:7" ht="12.75" x14ac:dyDescent="0.2">
      <c r="A49" s="270"/>
      <c r="B49" s="288">
        <v>7</v>
      </c>
      <c r="C49" s="290" t="str">
        <f>IF('A1-P7'!E$8="","",'A1-P7'!E$8)</f>
        <v/>
      </c>
      <c r="D49" s="565"/>
      <c r="E49" s="565"/>
      <c r="F49" s="565"/>
      <c r="G49" s="272"/>
    </row>
    <row r="50" spans="1:7" ht="12.75" x14ac:dyDescent="0.2">
      <c r="A50" s="270"/>
      <c r="B50" s="288">
        <v>8</v>
      </c>
      <c r="C50" s="290" t="str">
        <f>IF('A1-P8'!E$8="","",'A1-P8'!E$8)</f>
        <v/>
      </c>
      <c r="D50" s="565"/>
      <c r="E50" s="565"/>
      <c r="F50" s="565"/>
      <c r="G50" s="272"/>
    </row>
    <row r="51" spans="1:7" ht="12.75" x14ac:dyDescent="0.2">
      <c r="A51" s="270"/>
      <c r="B51" s="288">
        <v>9</v>
      </c>
      <c r="C51" s="263" t="str">
        <f>IF('A1-P9'!E$8="","",'A1-P9'!E$8)</f>
        <v/>
      </c>
      <c r="D51" s="565"/>
      <c r="E51" s="565"/>
      <c r="F51" s="565"/>
      <c r="G51" s="272"/>
    </row>
    <row r="52" spans="1:7" ht="12.75" x14ac:dyDescent="0.2">
      <c r="A52" s="270"/>
      <c r="B52" s="288">
        <v>10</v>
      </c>
      <c r="C52" s="263" t="str">
        <f>IF('A1-P10'!E$8="","",'A1-P10'!E$8)</f>
        <v/>
      </c>
      <c r="D52" s="565"/>
      <c r="E52" s="565"/>
      <c r="F52" s="565"/>
      <c r="G52" s="272"/>
    </row>
    <row r="53" spans="1:7" ht="5.25" customHeight="1" x14ac:dyDescent="0.2">
      <c r="A53" s="270"/>
      <c r="B53" s="275"/>
      <c r="C53" s="275"/>
      <c r="D53" s="142"/>
      <c r="E53" s="291"/>
      <c r="F53" s="142"/>
      <c r="G53" s="272"/>
    </row>
    <row r="54" spans="1:7" s="283" customFormat="1" ht="12.75" x14ac:dyDescent="0.2">
      <c r="A54" s="324"/>
      <c r="B54" s="395"/>
      <c r="C54" s="313" t="s">
        <v>508</v>
      </c>
      <c r="D54" s="471">
        <f>SUM(D43:D52)</f>
        <v>0</v>
      </c>
      <c r="E54" s="471">
        <f>SUM(E43:E52)</f>
        <v>0</v>
      </c>
      <c r="F54" s="471">
        <f>SUM(F43:F52)</f>
        <v>0</v>
      </c>
      <c r="G54" s="325"/>
    </row>
    <row r="55" spans="1:7" ht="5.25" customHeight="1" x14ac:dyDescent="0.2">
      <c r="A55" s="270"/>
      <c r="B55" s="275"/>
      <c r="C55" s="275"/>
      <c r="D55" s="142"/>
      <c r="E55" s="291"/>
      <c r="F55" s="142"/>
      <c r="G55" s="272"/>
    </row>
    <row r="56" spans="1:7" s="283" customFormat="1" ht="12.75" x14ac:dyDescent="0.2">
      <c r="A56" s="297"/>
      <c r="B56" s="148" t="s">
        <v>507</v>
      </c>
      <c r="C56" s="300"/>
      <c r="D56" s="243"/>
      <c r="E56" s="353"/>
      <c r="F56" s="470">
        <f>ROUND(SUM(D54:F54),2)</f>
        <v>0</v>
      </c>
      <c r="G56" s="298"/>
    </row>
    <row r="57" spans="1:7" s="311" customFormat="1" ht="12.75" x14ac:dyDescent="0.2">
      <c r="A57" s="324"/>
      <c r="B57" s="395"/>
      <c r="D57" s="438"/>
      <c r="E57" s="439"/>
      <c r="F57" s="440"/>
      <c r="G57" s="325"/>
    </row>
    <row r="58" spans="1:7" s="311" customFormat="1" ht="12.75" x14ac:dyDescent="0.2">
      <c r="A58" s="324"/>
      <c r="B58" s="287" t="s">
        <v>568</v>
      </c>
      <c r="D58" s="438"/>
      <c r="E58" s="439"/>
      <c r="F58" s="440"/>
      <c r="G58" s="325"/>
    </row>
    <row r="59" spans="1:7" s="311" customFormat="1" ht="12.75" x14ac:dyDescent="0.2">
      <c r="A59" s="324"/>
      <c r="B59" s="395"/>
      <c r="C59" s="311" t="s">
        <v>533</v>
      </c>
      <c r="D59" s="438"/>
      <c r="E59" s="439"/>
      <c r="F59" s="440"/>
      <c r="G59" s="325"/>
    </row>
    <row r="60" spans="1:7" s="311" customFormat="1" ht="12.75" x14ac:dyDescent="0.2">
      <c r="A60" s="324"/>
      <c r="B60" s="395"/>
      <c r="C60" s="311" t="s">
        <v>534</v>
      </c>
      <c r="D60" s="438"/>
      <c r="E60" s="439"/>
      <c r="F60" s="440"/>
      <c r="G60" s="325"/>
    </row>
    <row r="61" spans="1:7" s="311" customFormat="1" ht="12.75" x14ac:dyDescent="0.2">
      <c r="A61" s="297"/>
      <c r="B61" s="148" t="s">
        <v>569</v>
      </c>
      <c r="C61" s="300"/>
      <c r="D61" s="243"/>
      <c r="E61" s="353"/>
      <c r="F61" s="470">
        <f>ROUND(IF('Seite 1'!A3='Seite 1'!J11,('A1-P1'!I65+'A1-P1'!I89)*12%,0)+IF('Seite 1'!A3='Seite 1'!J11,('A1-P2'!I65+'A1-P2'!I89)*12%,0)+IF('Seite 1'!A3='Seite 1'!J11,('A1-P3'!I65+'A1-P3'!I89)*12%,0)+IF('Seite 1'!A3='Seite 1'!J11,('A1-P4'!I65+'A1-P4'!I89)*12%,0)+IF('Seite 1'!A3='Seite 1'!J11,('A1-P5'!I65+'A1-P5'!I89)*12%,0)+IF('Seite 1'!A3='Seite 1'!J11,('A1-P6'!I65+'A1-P6'!I89)*12%,0)+IF('Seite 1'!A3='Seite 1'!J11,('A1-P7'!I65+'A1-P7'!I89)*12%,0)+IF('Seite 1'!A3='Seite 1'!J11,('A1-P8'!I65+'A1-P8'!I89)*12%,0)+IF('Seite 1'!A3='Seite 1'!J11,('A1-P9'!I65+'A1-P9'!I89)*12%,0)+IF('Seite 1'!A3='Seite 1'!J11,('A1-P10'!I65+'A1-P10'!I89)*12%,0)+IF('Seite 1'!A3='Seite 1'!J11,('A1-P11'!I65+'A1-P11'!I89)*12%,0)+IF('Seite 1'!A3='Seite 1'!J11,('A1-P12'!I65+'A1-P12'!I89)*12%,0)+IF('Seite 1'!A3='Seite 1'!J11,('A1-P13'!I65+'A1-P13'!I89)*12%,0)+IF('Seite 1'!A3='Seite 1'!J11,('A1-P14'!I65+'A1-P14'!I89)*12%,0)+IF('Seite 1'!A3='Seite 1'!J15,('A1-P10'!I65+'A1-P15'!I89)*12%,0),2)</f>
        <v>0</v>
      </c>
      <c r="G61" s="298"/>
    </row>
    <row r="62" spans="1:7" s="311" customFormat="1" ht="12.75" x14ac:dyDescent="0.2">
      <c r="A62" s="324"/>
      <c r="B62" s="395"/>
      <c r="D62" s="438"/>
      <c r="E62" s="439"/>
      <c r="F62" s="440"/>
      <c r="G62" s="325"/>
    </row>
    <row r="63" spans="1:7" s="311" customFormat="1" ht="22.5" x14ac:dyDescent="0.2">
      <c r="A63" s="324"/>
      <c r="B63" s="287" t="s">
        <v>567</v>
      </c>
      <c r="D63" s="276" t="s">
        <v>570</v>
      </c>
      <c r="E63" s="276" t="s">
        <v>70</v>
      </c>
      <c r="F63" s="276" t="s">
        <v>71</v>
      </c>
      <c r="G63" s="325"/>
    </row>
    <row r="64" spans="1:7" s="283" customFormat="1" ht="15" x14ac:dyDescent="0.2">
      <c r="A64" s="293"/>
      <c r="B64" s="477" t="s">
        <v>59</v>
      </c>
      <c r="C64" s="283" t="s">
        <v>573</v>
      </c>
      <c r="D64" s="565"/>
      <c r="E64" s="566">
        <v>1</v>
      </c>
      <c r="F64" s="466">
        <f>D64*E64</f>
        <v>0</v>
      </c>
      <c r="G64" s="294"/>
    </row>
    <row r="65" spans="1:7" s="283" customFormat="1" ht="15" x14ac:dyDescent="0.2">
      <c r="A65" s="293"/>
      <c r="B65" s="477" t="s">
        <v>60</v>
      </c>
      <c r="C65" s="283" t="s">
        <v>574</v>
      </c>
      <c r="D65" s="565"/>
      <c r="E65" s="566">
        <v>1</v>
      </c>
      <c r="F65" s="466">
        <f>D65*E65</f>
        <v>0</v>
      </c>
      <c r="G65" s="294"/>
    </row>
    <row r="66" spans="1:7" s="283" customFormat="1" ht="15" x14ac:dyDescent="0.2">
      <c r="A66" s="293"/>
      <c r="B66" s="477" t="s">
        <v>61</v>
      </c>
      <c r="C66" s="283" t="s">
        <v>575</v>
      </c>
      <c r="D66" s="565"/>
      <c r="E66" s="566">
        <v>1</v>
      </c>
      <c r="F66" s="466">
        <f>D66*E66</f>
        <v>0</v>
      </c>
      <c r="G66" s="294"/>
    </row>
    <row r="67" spans="1:7" ht="5.25" customHeight="1" x14ac:dyDescent="0.2">
      <c r="A67" s="270"/>
      <c r="B67" s="275"/>
      <c r="C67" s="275"/>
      <c r="D67" s="142"/>
      <c r="E67" s="291"/>
      <c r="F67" s="142"/>
      <c r="G67" s="272"/>
    </row>
    <row r="68" spans="1:7" s="283" customFormat="1" ht="12.75" x14ac:dyDescent="0.2">
      <c r="A68" s="297"/>
      <c r="B68" s="148" t="s">
        <v>571</v>
      </c>
      <c r="C68" s="300"/>
      <c r="D68" s="352">
        <f>ROUND(SUM(D64:D66),2)</f>
        <v>0</v>
      </c>
      <c r="E68" s="353" t="e">
        <f>F68/D68</f>
        <v>#DIV/0!</v>
      </c>
      <c r="F68" s="469">
        <f>ROUND(SUM(F64:F66),2)</f>
        <v>0</v>
      </c>
      <c r="G68" s="298"/>
    </row>
    <row r="69" spans="1:7" ht="6" customHeight="1" thickBot="1" x14ac:dyDescent="0.25">
      <c r="A69" s="273"/>
      <c r="B69" s="472"/>
      <c r="C69" s="472"/>
      <c r="D69" s="473"/>
      <c r="E69" s="474"/>
      <c r="F69" s="473"/>
      <c r="G69" s="274"/>
    </row>
    <row r="70" spans="1:7" ht="5.25" customHeight="1" x14ac:dyDescent="0.2">
      <c r="B70" s="14"/>
      <c r="C70" s="14"/>
      <c r="D70" s="14"/>
      <c r="E70" s="17"/>
      <c r="F70" s="14"/>
    </row>
    <row r="71" spans="1:7" ht="14.25" x14ac:dyDescent="0.2">
      <c r="B71" s="303" t="s">
        <v>572</v>
      </c>
    </row>
    <row r="73" spans="1:7" x14ac:dyDescent="0.2">
      <c r="F73" s="441"/>
    </row>
  </sheetData>
  <sheetProtection algorithmName="SHA-512" hashValue="ZFM6/PvsxoE3NYbN55/OMNifanO9SS4JCHjgkMxESZI5xr/UfkudkgrIMK9r+AQ+Xmy7DM4S0g855stT8TWE2g==" saltValue="lNz16eCvutsr9L8tqIgEsw==" spinCount="100000" sheet="1" selectLockedCells="1"/>
  <customSheetViews>
    <customSheetView guid="{64EDB8CB-9FAE-442C-BA10-2255566A9D15}" showPageBreaks="1" fitToPage="1" topLeftCell="A31">
      <selection activeCell="D65" sqref="D65"/>
      <pageMargins left="0.23622047244094488" right="0.23622047244094488" top="0.41" bottom="0.74803149606299213" header="0.31496062992125984" footer="0.31496062992125984"/>
      <pageSetup paperSize="9" scale="80" orientation="portrait" r:id="rId1"/>
      <headerFooter>
        <oddFooter>&amp;L&amp;8Antrag auf Förderung 
Landkreis Altenburger Land&amp;C&amp;8&amp;A&amp;R&amp;8Datum der Antragstellung &amp;D</oddFooter>
      </headerFooter>
    </customSheetView>
    <customSheetView guid="{CB0F96DD-44E5-44A4-860F-548ECBB436AE}" showPageBreaks="1" fitToPage="1" topLeftCell="A31">
      <selection activeCell="D65" sqref="D65"/>
      <pageMargins left="0.23622047244094488" right="0.23622047244094488" top="0.41" bottom="0.74803149606299213" header="0.31496062992125984" footer="0.31496062992125984"/>
      <pageSetup paperSize="9" scale="80" orientation="portrait" r:id="rId2"/>
      <headerFooter>
        <oddFooter>&amp;L&amp;8Antrag auf Förderung 
Landkreis Altenburger Land&amp;C&amp;8&amp;A&amp;R&amp;8Datum der Antragstellung &amp;D</oddFooter>
      </headerFooter>
    </customSheetView>
  </customSheetViews>
  <mergeCells count="1">
    <mergeCell ref="E2:F2"/>
  </mergeCells>
  <pageMargins left="0.78740157480314965" right="0.39370078740157483" top="0.39370078740157483" bottom="0.39370078740157483" header="0.31496062992125984" footer="0.11811023622047245"/>
  <pageSetup paperSize="9" scale="72" orientation="portrait" r:id="rId3"/>
  <headerFooter>
    <oddFooter>&amp;L&amp;8Antrag auf Förderung 
Landkreis Altenburger Land&amp;C&amp;8&amp;A&amp;R&amp;8Datum der Antragstellung &amp;D</oddFooter>
  </headerFooter>
  <legacyDrawing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pageSetUpPr fitToPage="1"/>
  </sheetPr>
  <dimension ref="A1:M102"/>
  <sheetViews>
    <sheetView showGridLines="0" showRowColHeaders="0" zoomScaleNormal="100" workbookViewId="0">
      <selection activeCell="F6" sqref="F6"/>
    </sheetView>
  </sheetViews>
  <sheetFormatPr baseColWidth="10" defaultColWidth="11.42578125" defaultRowHeight="11.25" x14ac:dyDescent="0.2"/>
  <cols>
    <col min="1" max="1" width="1.28515625" style="189" customWidth="1"/>
    <col min="2" max="2" width="4.28515625" style="189" customWidth="1"/>
    <col min="3" max="3" width="27.28515625" style="189" customWidth="1"/>
    <col min="4" max="4" width="22.7109375" style="189" customWidth="1"/>
    <col min="5" max="5" width="0.140625" style="189" hidden="1" customWidth="1"/>
    <col min="6" max="6" width="13.42578125" style="189" customWidth="1"/>
    <col min="7" max="7" width="12.7109375" style="189" customWidth="1"/>
    <col min="8" max="8" width="11.42578125" style="189"/>
    <col min="9" max="9" width="2.140625" style="189" customWidth="1"/>
    <col min="10" max="10" width="12.42578125" style="225" customWidth="1"/>
    <col min="11" max="11" width="1.28515625" style="189" customWidth="1"/>
    <col min="12" max="12" width="11.28515625" style="189" customWidth="1"/>
    <col min="13" max="13" width="15" style="189" hidden="1" customWidth="1"/>
    <col min="14" max="16384" width="11.42578125" style="189"/>
  </cols>
  <sheetData>
    <row r="1" spans="1:11" s="191" customFormat="1" ht="18" customHeight="1" x14ac:dyDescent="0.2">
      <c r="B1" s="191" t="s">
        <v>589</v>
      </c>
      <c r="J1" s="192" t="str">
        <f ca="1">MID(CELL("Dateiname",$A$1),FIND("]",CELL("Dateiname",$A$1))+1,31)</f>
        <v>A3-SAM</v>
      </c>
    </row>
    <row r="2" spans="1:11" ht="12.75" thickBot="1" x14ac:dyDescent="0.25">
      <c r="H2" s="360" t="s">
        <v>85</v>
      </c>
      <c r="I2" s="793" t="str">
        <f>IF('Seite 1'!G17="","",'Seite 1'!G17)</f>
        <v/>
      </c>
      <c r="J2" s="794"/>
    </row>
    <row r="3" spans="1:11" ht="4.5" customHeight="1" x14ac:dyDescent="0.2">
      <c r="A3" s="196"/>
      <c r="B3" s="197"/>
      <c r="C3" s="197"/>
      <c r="D3" s="197"/>
      <c r="E3" s="197"/>
      <c r="F3" s="197"/>
      <c r="G3" s="197"/>
      <c r="H3" s="197"/>
      <c r="I3" s="197"/>
      <c r="J3" s="198"/>
      <c r="K3" s="199"/>
    </row>
    <row r="4" spans="1:11" ht="14.25" x14ac:dyDescent="0.2">
      <c r="A4" s="200"/>
      <c r="B4" s="201" t="s">
        <v>591</v>
      </c>
      <c r="C4" s="202"/>
      <c r="D4" s="202"/>
      <c r="E4" s="203"/>
      <c r="F4" s="203"/>
      <c r="G4" s="202"/>
      <c r="H4" s="202"/>
      <c r="I4" s="202"/>
      <c r="J4" s="204"/>
      <c r="K4" s="205"/>
    </row>
    <row r="5" spans="1:11" x14ac:dyDescent="0.2">
      <c r="A5" s="206"/>
      <c r="B5" s="190"/>
      <c r="C5" s="190"/>
      <c r="D5" s="190"/>
      <c r="E5" s="190"/>
      <c r="F5" s="190"/>
      <c r="G5" s="190"/>
      <c r="H5" s="190"/>
      <c r="I5" s="190"/>
      <c r="J5" s="207"/>
      <c r="K5" s="208"/>
    </row>
    <row r="6" spans="1:11" ht="24" customHeight="1" x14ac:dyDescent="0.2">
      <c r="A6" s="206"/>
      <c r="B6" s="190"/>
      <c r="C6" s="795" t="s">
        <v>539</v>
      </c>
      <c r="D6" s="796"/>
      <c r="E6" s="796"/>
      <c r="F6" s="442" t="s">
        <v>430</v>
      </c>
      <c r="G6" s="442" t="s">
        <v>431</v>
      </c>
      <c r="H6" s="797" t="s">
        <v>432</v>
      </c>
      <c r="I6" s="798"/>
      <c r="J6" s="444" t="s">
        <v>540</v>
      </c>
      <c r="K6" s="208"/>
    </row>
    <row r="7" spans="1:11" ht="35.1" customHeight="1" x14ac:dyDescent="0.2">
      <c r="A7" s="206"/>
      <c r="B7" s="789" t="s">
        <v>542</v>
      </c>
      <c r="C7" s="791"/>
      <c r="D7" s="792"/>
      <c r="E7" s="792"/>
      <c r="F7" s="784">
        <v>0</v>
      </c>
      <c r="G7" s="784">
        <v>0</v>
      </c>
      <c r="H7" s="784">
        <v>0</v>
      </c>
      <c r="I7" s="785"/>
      <c r="J7" s="787">
        <f>SUM(F7:I8)</f>
        <v>0</v>
      </c>
      <c r="K7" s="208"/>
    </row>
    <row r="8" spans="1:11" ht="35.1" customHeight="1" x14ac:dyDescent="0.2">
      <c r="A8" s="206"/>
      <c r="B8" s="790"/>
      <c r="C8" s="792"/>
      <c r="D8" s="792"/>
      <c r="E8" s="792"/>
      <c r="F8" s="785"/>
      <c r="G8" s="785"/>
      <c r="H8" s="785"/>
      <c r="I8" s="785"/>
      <c r="J8" s="788"/>
      <c r="K8" s="208"/>
    </row>
    <row r="9" spans="1:11" ht="35.1" customHeight="1" x14ac:dyDescent="0.2">
      <c r="A9" s="206"/>
      <c r="B9" s="789" t="s">
        <v>543</v>
      </c>
      <c r="C9" s="791"/>
      <c r="D9" s="792"/>
      <c r="E9" s="792"/>
      <c r="F9" s="784"/>
      <c r="G9" s="784"/>
      <c r="H9" s="784"/>
      <c r="I9" s="785"/>
      <c r="J9" s="787">
        <f>SUM(F9:I10)</f>
        <v>0</v>
      </c>
      <c r="K9" s="208"/>
    </row>
    <row r="10" spans="1:11" ht="35.1" customHeight="1" x14ac:dyDescent="0.2">
      <c r="A10" s="206"/>
      <c r="B10" s="790"/>
      <c r="C10" s="792"/>
      <c r="D10" s="792"/>
      <c r="E10" s="792"/>
      <c r="F10" s="785"/>
      <c r="G10" s="785"/>
      <c r="H10" s="785"/>
      <c r="I10" s="785"/>
      <c r="J10" s="788"/>
      <c r="K10" s="208"/>
    </row>
    <row r="11" spans="1:11" ht="35.1" customHeight="1" x14ac:dyDescent="0.2">
      <c r="A11" s="206"/>
      <c r="B11" s="789" t="s">
        <v>544</v>
      </c>
      <c r="C11" s="791"/>
      <c r="D11" s="792"/>
      <c r="E11" s="792"/>
      <c r="F11" s="784"/>
      <c r="G11" s="784"/>
      <c r="H11" s="784"/>
      <c r="I11" s="785"/>
      <c r="J11" s="787">
        <f>SUM(F11:I12)</f>
        <v>0</v>
      </c>
      <c r="K11" s="208"/>
    </row>
    <row r="12" spans="1:11" ht="35.1" customHeight="1" x14ac:dyDescent="0.2">
      <c r="A12" s="206"/>
      <c r="B12" s="790"/>
      <c r="C12" s="792"/>
      <c r="D12" s="792"/>
      <c r="E12" s="792"/>
      <c r="F12" s="785"/>
      <c r="G12" s="785"/>
      <c r="H12" s="785"/>
      <c r="I12" s="785"/>
      <c r="J12" s="788"/>
      <c r="K12" s="208"/>
    </row>
    <row r="13" spans="1:11" ht="35.1" customHeight="1" x14ac:dyDescent="0.2">
      <c r="A13" s="206"/>
      <c r="B13" s="789" t="s">
        <v>545</v>
      </c>
      <c r="C13" s="791"/>
      <c r="D13" s="792"/>
      <c r="E13" s="792"/>
      <c r="F13" s="784"/>
      <c r="G13" s="784"/>
      <c r="H13" s="784"/>
      <c r="I13" s="785"/>
      <c r="J13" s="787">
        <f>SUM(F13:I14)</f>
        <v>0</v>
      </c>
      <c r="K13" s="208"/>
    </row>
    <row r="14" spans="1:11" ht="35.1" customHeight="1" x14ac:dyDescent="0.2">
      <c r="A14" s="206"/>
      <c r="B14" s="790"/>
      <c r="C14" s="792"/>
      <c r="D14" s="792"/>
      <c r="E14" s="792"/>
      <c r="F14" s="785"/>
      <c r="G14" s="785"/>
      <c r="H14" s="785"/>
      <c r="I14" s="785"/>
      <c r="J14" s="788"/>
      <c r="K14" s="208"/>
    </row>
    <row r="15" spans="1:11" ht="35.1" customHeight="1" x14ac:dyDescent="0.2">
      <c r="A15" s="206"/>
      <c r="B15" s="789" t="s">
        <v>546</v>
      </c>
      <c r="C15" s="791"/>
      <c r="D15" s="792"/>
      <c r="E15" s="792"/>
      <c r="F15" s="784"/>
      <c r="G15" s="784"/>
      <c r="H15" s="784"/>
      <c r="I15" s="785"/>
      <c r="J15" s="787">
        <f>SUM(F15:I16)</f>
        <v>0</v>
      </c>
      <c r="K15" s="208"/>
    </row>
    <row r="16" spans="1:11" ht="35.1" customHeight="1" x14ac:dyDescent="0.2">
      <c r="A16" s="206"/>
      <c r="B16" s="790"/>
      <c r="C16" s="792"/>
      <c r="D16" s="792"/>
      <c r="E16" s="792"/>
      <c r="F16" s="785"/>
      <c r="G16" s="785"/>
      <c r="H16" s="785"/>
      <c r="I16" s="785"/>
      <c r="J16" s="788"/>
      <c r="K16" s="208"/>
    </row>
    <row r="17" spans="1:11" ht="35.1" customHeight="1" x14ac:dyDescent="0.2">
      <c r="A17" s="206"/>
      <c r="B17" s="789" t="s">
        <v>547</v>
      </c>
      <c r="C17" s="791"/>
      <c r="D17" s="792"/>
      <c r="E17" s="792"/>
      <c r="F17" s="784"/>
      <c r="G17" s="784"/>
      <c r="H17" s="784"/>
      <c r="I17" s="785"/>
      <c r="J17" s="787">
        <f>SUM(F17:I18)</f>
        <v>0</v>
      </c>
      <c r="K17" s="208"/>
    </row>
    <row r="18" spans="1:11" ht="35.1" customHeight="1" x14ac:dyDescent="0.2">
      <c r="A18" s="206"/>
      <c r="B18" s="790"/>
      <c r="C18" s="792"/>
      <c r="D18" s="792"/>
      <c r="E18" s="792"/>
      <c r="F18" s="785"/>
      <c r="G18" s="785"/>
      <c r="H18" s="785"/>
      <c r="I18" s="785"/>
      <c r="J18" s="788"/>
      <c r="K18" s="208"/>
    </row>
    <row r="19" spans="1:11" ht="35.1" customHeight="1" x14ac:dyDescent="0.2">
      <c r="A19" s="206"/>
      <c r="B19" s="789" t="s">
        <v>548</v>
      </c>
      <c r="C19" s="791"/>
      <c r="D19" s="792"/>
      <c r="E19" s="792"/>
      <c r="F19" s="784"/>
      <c r="G19" s="784"/>
      <c r="H19" s="784"/>
      <c r="I19" s="785"/>
      <c r="J19" s="787">
        <f>SUM(F19:I20)</f>
        <v>0</v>
      </c>
      <c r="K19" s="208"/>
    </row>
    <row r="20" spans="1:11" ht="35.1" customHeight="1" x14ac:dyDescent="0.2">
      <c r="A20" s="206"/>
      <c r="B20" s="790"/>
      <c r="C20" s="792"/>
      <c r="D20" s="792"/>
      <c r="E20" s="792"/>
      <c r="F20" s="785"/>
      <c r="G20" s="785"/>
      <c r="H20" s="785"/>
      <c r="I20" s="785"/>
      <c r="J20" s="788"/>
      <c r="K20" s="208"/>
    </row>
    <row r="21" spans="1:11" ht="35.1" customHeight="1" x14ac:dyDescent="0.2">
      <c r="A21" s="206"/>
      <c r="B21" s="789" t="s">
        <v>549</v>
      </c>
      <c r="C21" s="791"/>
      <c r="D21" s="792"/>
      <c r="E21" s="792"/>
      <c r="F21" s="784"/>
      <c r="G21" s="784"/>
      <c r="H21" s="784"/>
      <c r="I21" s="785"/>
      <c r="J21" s="787">
        <f>SUM(F21:I22)</f>
        <v>0</v>
      </c>
      <c r="K21" s="208"/>
    </row>
    <row r="22" spans="1:11" ht="35.1" customHeight="1" x14ac:dyDescent="0.2">
      <c r="A22" s="206"/>
      <c r="B22" s="790"/>
      <c r="C22" s="792"/>
      <c r="D22" s="792"/>
      <c r="E22" s="792"/>
      <c r="F22" s="785"/>
      <c r="G22" s="785"/>
      <c r="H22" s="785"/>
      <c r="I22" s="785"/>
      <c r="J22" s="788"/>
      <c r="K22" s="208"/>
    </row>
    <row r="23" spans="1:11" ht="35.1" customHeight="1" x14ac:dyDescent="0.2">
      <c r="A23" s="206"/>
      <c r="B23" s="789" t="s">
        <v>550</v>
      </c>
      <c r="C23" s="791"/>
      <c r="D23" s="792"/>
      <c r="E23" s="792"/>
      <c r="F23" s="784"/>
      <c r="G23" s="784"/>
      <c r="H23" s="784"/>
      <c r="I23" s="785"/>
      <c r="J23" s="787">
        <f>SUM(F23:I24)</f>
        <v>0</v>
      </c>
      <c r="K23" s="208"/>
    </row>
    <row r="24" spans="1:11" ht="35.1" customHeight="1" x14ac:dyDescent="0.2">
      <c r="A24" s="206"/>
      <c r="B24" s="790"/>
      <c r="C24" s="792"/>
      <c r="D24" s="792"/>
      <c r="E24" s="792"/>
      <c r="F24" s="785"/>
      <c r="G24" s="785"/>
      <c r="H24" s="785"/>
      <c r="I24" s="785"/>
      <c r="J24" s="788"/>
      <c r="K24" s="208"/>
    </row>
    <row r="25" spans="1:11" ht="35.1" customHeight="1" x14ac:dyDescent="0.2">
      <c r="A25" s="206"/>
      <c r="B25" s="789" t="s">
        <v>551</v>
      </c>
      <c r="C25" s="791"/>
      <c r="D25" s="792"/>
      <c r="E25" s="792"/>
      <c r="F25" s="784"/>
      <c r="G25" s="784"/>
      <c r="H25" s="784"/>
      <c r="I25" s="785"/>
      <c r="J25" s="787">
        <f>SUM(F25:I26)</f>
        <v>0</v>
      </c>
      <c r="K25" s="208"/>
    </row>
    <row r="26" spans="1:11" ht="35.1" customHeight="1" x14ac:dyDescent="0.2">
      <c r="A26" s="206"/>
      <c r="B26" s="790"/>
      <c r="C26" s="792"/>
      <c r="D26" s="792"/>
      <c r="E26" s="792"/>
      <c r="F26" s="785"/>
      <c r="G26" s="785"/>
      <c r="H26" s="785"/>
      <c r="I26" s="785"/>
      <c r="J26" s="788"/>
      <c r="K26" s="208"/>
    </row>
    <row r="27" spans="1:11" x14ac:dyDescent="0.2">
      <c r="A27" s="214"/>
      <c r="B27" s="215"/>
      <c r="C27" s="215"/>
      <c r="D27" s="215"/>
      <c r="E27" s="215"/>
      <c r="F27" s="215"/>
      <c r="G27" s="215"/>
      <c r="H27" s="215"/>
      <c r="I27" s="215"/>
      <c r="J27" s="216"/>
      <c r="K27" s="217"/>
    </row>
    <row r="28" spans="1:11" ht="12.75" x14ac:dyDescent="0.2">
      <c r="A28" s="200"/>
      <c r="B28" s="251" t="s">
        <v>541</v>
      </c>
      <c r="C28" s="202"/>
      <c r="D28" s="202"/>
      <c r="E28" s="202"/>
      <c r="F28" s="202"/>
      <c r="G28" s="202"/>
      <c r="H28" s="202"/>
      <c r="I28" s="202"/>
      <c r="J28" s="252">
        <f>ROUND(SUM(J7:J26),2)</f>
        <v>0</v>
      </c>
      <c r="K28" s="205"/>
    </row>
    <row r="29" spans="1:11" ht="4.5" customHeight="1" x14ac:dyDescent="0.2">
      <c r="A29" s="206"/>
      <c r="B29" s="190"/>
      <c r="C29" s="190"/>
      <c r="D29" s="190"/>
      <c r="E29" s="190"/>
      <c r="F29" s="190"/>
      <c r="G29" s="190"/>
      <c r="H29" s="190"/>
      <c r="I29" s="190"/>
      <c r="J29" s="207"/>
      <c r="K29" s="208"/>
    </row>
    <row r="30" spans="1:11" ht="4.5" customHeight="1" x14ac:dyDescent="0.2">
      <c r="A30" s="206"/>
      <c r="B30" s="190"/>
      <c r="C30" s="190"/>
      <c r="D30" s="190"/>
      <c r="E30" s="190"/>
      <c r="F30" s="190"/>
      <c r="G30" s="247"/>
      <c r="H30" s="247"/>
      <c r="I30" s="190"/>
      <c r="J30" s="223"/>
      <c r="K30" s="208"/>
    </row>
    <row r="31" spans="1:11" x14ac:dyDescent="0.2">
      <c r="A31" s="206"/>
      <c r="B31" s="190"/>
      <c r="C31" s="190"/>
      <c r="D31" s="190"/>
      <c r="E31" s="190"/>
      <c r="F31" s="190"/>
      <c r="G31" s="248"/>
      <c r="H31" s="248"/>
      <c r="I31" s="190"/>
      <c r="J31" s="223"/>
      <c r="K31" s="208"/>
    </row>
    <row r="32" spans="1:11" ht="39" customHeight="1" x14ac:dyDescent="0.2">
      <c r="A32" s="206"/>
      <c r="B32" s="786" t="s">
        <v>590</v>
      </c>
      <c r="C32" s="786"/>
      <c r="D32" s="786"/>
      <c r="E32" s="786"/>
      <c r="F32" s="786"/>
      <c r="G32" s="786"/>
      <c r="H32" s="786"/>
      <c r="I32" s="786"/>
      <c r="J32" s="786"/>
      <c r="K32" s="208"/>
    </row>
    <row r="33" spans="1:11" ht="12.75" thickBot="1" x14ac:dyDescent="0.25">
      <c r="A33" s="221"/>
      <c r="B33" s="194"/>
      <c r="C33" s="241"/>
      <c r="D33" s="194"/>
      <c r="E33" s="194"/>
      <c r="F33" s="443"/>
      <c r="G33" s="194"/>
      <c r="H33" s="194"/>
      <c r="I33" s="194"/>
      <c r="J33" s="224"/>
      <c r="K33" s="222"/>
    </row>
    <row r="35" spans="1:11" ht="11.25" customHeight="1" x14ac:dyDescent="0.2"/>
    <row r="37" spans="1:11" ht="4.5" customHeight="1" x14ac:dyDescent="0.2"/>
    <row r="40" spans="1:11" ht="4.5" customHeight="1" x14ac:dyDescent="0.2"/>
    <row r="54" spans="13:13" x14ac:dyDescent="0.2">
      <c r="M54" s="219"/>
    </row>
    <row r="55" spans="13:13" ht="15.75" customHeight="1" x14ac:dyDescent="0.2"/>
    <row r="58" spans="13:13" ht="4.5" customHeight="1" x14ac:dyDescent="0.2"/>
    <row r="60" spans="13:13" ht="4.5" customHeight="1" x14ac:dyDescent="0.2"/>
    <row r="61" spans="13:13" ht="11.25" customHeight="1" x14ac:dyDescent="0.2"/>
    <row r="62" spans="13:13" ht="4.5" customHeight="1" x14ac:dyDescent="0.2">
      <c r="M62" s="235"/>
    </row>
    <row r="63" spans="13:13" x14ac:dyDescent="0.2">
      <c r="M63" s="235"/>
    </row>
    <row r="64" spans="13:13" ht="4.5" customHeight="1" x14ac:dyDescent="0.2">
      <c r="M64" s="235"/>
    </row>
    <row r="65" spans="12:13" x14ac:dyDescent="0.2">
      <c r="M65" s="235"/>
    </row>
    <row r="66" spans="12:13" ht="4.5" customHeight="1" x14ac:dyDescent="0.2"/>
    <row r="68" spans="12:13" ht="4.5" customHeight="1" x14ac:dyDescent="0.2"/>
    <row r="70" spans="12:13" ht="21.75" customHeight="1" x14ac:dyDescent="0.2"/>
    <row r="71" spans="12:13" ht="6.75" customHeight="1" x14ac:dyDescent="0.2"/>
    <row r="74" spans="12:13" x14ac:dyDescent="0.2">
      <c r="L74" s="225"/>
    </row>
    <row r="75" spans="12:13" x14ac:dyDescent="0.2">
      <c r="L75" s="225"/>
    </row>
    <row r="79" spans="12:13" ht="11.25" customHeight="1" x14ac:dyDescent="0.2"/>
    <row r="80" spans="12:13" ht="14.25" customHeight="1" x14ac:dyDescent="0.2"/>
    <row r="82" spans="1:11" ht="11.25" customHeight="1" x14ac:dyDescent="0.2"/>
    <row r="83" spans="1:11" s="234" customFormat="1" ht="4.5" customHeight="1" x14ac:dyDescent="0.2">
      <c r="A83" s="189"/>
      <c r="B83" s="189"/>
      <c r="C83" s="189"/>
      <c r="D83" s="189"/>
      <c r="E83" s="189"/>
      <c r="F83" s="189"/>
      <c r="G83" s="189"/>
      <c r="H83" s="189"/>
      <c r="I83" s="189"/>
      <c r="J83" s="225"/>
      <c r="K83" s="189"/>
    </row>
    <row r="85" spans="1:11" ht="4.5" customHeight="1" x14ac:dyDescent="0.2"/>
    <row r="87" spans="1:11" ht="4.5" customHeight="1" x14ac:dyDescent="0.2"/>
    <row r="88" spans="1:11" ht="11.25" customHeight="1" x14ac:dyDescent="0.2"/>
    <row r="89" spans="1:11" ht="4.5" customHeight="1" x14ac:dyDescent="0.2"/>
    <row r="91" spans="1:11" ht="4.5" customHeight="1" x14ac:dyDescent="0.2"/>
    <row r="93" spans="1:11" ht="4.5" customHeight="1" x14ac:dyDescent="0.2"/>
    <row r="95" spans="1:11" ht="4.5" customHeight="1" x14ac:dyDescent="0.2"/>
    <row r="97" ht="4.5" customHeight="1" x14ac:dyDescent="0.2"/>
    <row r="100" ht="4.5" customHeight="1" x14ac:dyDescent="0.2"/>
    <row r="101" ht="11.25" customHeight="1" x14ac:dyDescent="0.2"/>
    <row r="102" ht="11.25" customHeight="1" x14ac:dyDescent="0.2"/>
  </sheetData>
  <sheetProtection algorithmName="SHA-512" hashValue="LErqDp5RuE/BmDRdvqsRhFka9ZT3cpXro+Z7sDota3lJapRBGQBV38AotTQ+VSwdCG+ST31gbJJKOOYk8GbuSw==" saltValue="XZhJz93C/p/Lz/rdmXgAEA==" spinCount="100000" sheet="1" objects="1" scenarios="1"/>
  <customSheetViews>
    <customSheetView guid="{64EDB8CB-9FAE-442C-BA10-2255566A9D15}" fitToPage="1" hiddenColumns="1" topLeftCell="A13">
      <selection activeCell="J7" sqref="J7:J8"/>
      <pageMargins left="0.7" right="0.7" top="0.78740157499999996" bottom="0.78740157499999996" header="0.3" footer="0.3"/>
      <pageSetup paperSize="9" scale="80" orientation="portrait" horizontalDpi="0" verticalDpi="0" r:id="rId1"/>
    </customSheetView>
    <customSheetView guid="{CB0F96DD-44E5-44A4-860F-548ECBB436AE}" fitToPage="1" topLeftCell="A13">
      <selection activeCell="J7" sqref="J7:J8"/>
      <pageMargins left="0.7" right="0.7" top="0.78740157499999996" bottom="0.78740157499999996" header="0.3" footer="0.3"/>
      <pageSetup paperSize="9" scale="80" orientation="portrait" horizontalDpi="0" verticalDpi="0" r:id="rId2"/>
    </customSheetView>
  </customSheetViews>
  <mergeCells count="64">
    <mergeCell ref="I2:J2"/>
    <mergeCell ref="J7:J8"/>
    <mergeCell ref="C6:E6"/>
    <mergeCell ref="H6:I6"/>
    <mergeCell ref="F7:F8"/>
    <mergeCell ref="J21:J22"/>
    <mergeCell ref="J11:J12"/>
    <mergeCell ref="J9:J10"/>
    <mergeCell ref="J15:J16"/>
    <mergeCell ref="J13:J14"/>
    <mergeCell ref="J19:J20"/>
    <mergeCell ref="J17:J18"/>
    <mergeCell ref="B7:B8"/>
    <mergeCell ref="C7:E8"/>
    <mergeCell ref="G7:G8"/>
    <mergeCell ref="H7:I8"/>
    <mergeCell ref="B9:B10"/>
    <mergeCell ref="C9:E10"/>
    <mergeCell ref="G9:G10"/>
    <mergeCell ref="H9:I10"/>
    <mergeCell ref="F9:F10"/>
    <mergeCell ref="B11:B12"/>
    <mergeCell ref="C11:E12"/>
    <mergeCell ref="G11:G12"/>
    <mergeCell ref="H11:I12"/>
    <mergeCell ref="B13:B14"/>
    <mergeCell ref="C13:E14"/>
    <mergeCell ref="G13:G14"/>
    <mergeCell ref="H13:I14"/>
    <mergeCell ref="F11:F12"/>
    <mergeCell ref="F13:F14"/>
    <mergeCell ref="B15:B16"/>
    <mergeCell ref="C15:E16"/>
    <mergeCell ref="G15:G16"/>
    <mergeCell ref="H15:I16"/>
    <mergeCell ref="B17:B18"/>
    <mergeCell ref="C17:E18"/>
    <mergeCell ref="G17:G18"/>
    <mergeCell ref="H17:I18"/>
    <mergeCell ref="F17:F18"/>
    <mergeCell ref="F15:F16"/>
    <mergeCell ref="B19:B20"/>
    <mergeCell ref="C19:E20"/>
    <mergeCell ref="G19:G20"/>
    <mergeCell ref="H19:I20"/>
    <mergeCell ref="B21:B22"/>
    <mergeCell ref="F19:F20"/>
    <mergeCell ref="C21:E22"/>
    <mergeCell ref="G21:G22"/>
    <mergeCell ref="H21:I22"/>
    <mergeCell ref="F21:F22"/>
    <mergeCell ref="F23:F24"/>
    <mergeCell ref="B32:J32"/>
    <mergeCell ref="J23:J24"/>
    <mergeCell ref="B25:B26"/>
    <mergeCell ref="C25:E26"/>
    <mergeCell ref="G25:G26"/>
    <mergeCell ref="H25:I26"/>
    <mergeCell ref="J25:J26"/>
    <mergeCell ref="C23:E24"/>
    <mergeCell ref="G23:G24"/>
    <mergeCell ref="H23:I24"/>
    <mergeCell ref="F25:F26"/>
    <mergeCell ref="B23:B24"/>
  </mergeCells>
  <pageMargins left="0.7" right="0.7" top="0.78740157499999996" bottom="0.78740157499999996" header="0.3" footer="0.3"/>
  <pageSetup paperSize="9" scale="80" orientation="portrait" horizontalDpi="0" verticalDpi="0"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1">
    <pageSetUpPr fitToPage="1"/>
  </sheetPr>
  <dimension ref="A1:H35"/>
  <sheetViews>
    <sheetView showGridLines="0" showRowColHeaders="0" zoomScaleNormal="100" workbookViewId="0">
      <selection activeCell="G6" sqref="G6"/>
    </sheetView>
  </sheetViews>
  <sheetFormatPr baseColWidth="10" defaultColWidth="11.42578125" defaultRowHeight="15" x14ac:dyDescent="0.25"/>
  <cols>
    <col min="1" max="1" width="2.42578125" style="1" customWidth="1"/>
    <col min="2" max="2" width="3.5703125" style="1" customWidth="1"/>
    <col min="3" max="3" width="42.85546875" style="1" bestFit="1" customWidth="1"/>
    <col min="4" max="5" width="11.42578125" style="1"/>
    <col min="6" max="6" width="5.140625" style="1" customWidth="1"/>
    <col min="7" max="7" width="18" style="1" customWidth="1"/>
    <col min="8" max="8" width="2" style="1" customWidth="1"/>
    <col min="9" max="16384" width="11.42578125" style="1"/>
  </cols>
  <sheetData>
    <row r="1" spans="1:8" x14ac:dyDescent="0.25">
      <c r="A1" s="12"/>
      <c r="B1" s="71" t="s">
        <v>312</v>
      </c>
      <c r="C1" s="72"/>
      <c r="D1" s="72"/>
      <c r="E1" s="72"/>
      <c r="F1" s="73"/>
      <c r="G1" s="74" t="str">
        <f ca="1">MID(CELL("Dateiname",$A$1),FIND("]",CELL("Dateiname",$A$1))+1,31)</f>
        <v>A4-pM</v>
      </c>
      <c r="H1" s="12"/>
    </row>
    <row r="2" spans="1:8" ht="15.75" thickBot="1" x14ac:dyDescent="0.3">
      <c r="A2" s="12"/>
      <c r="B2" s="12"/>
      <c r="C2" s="12"/>
      <c r="E2" s="179" t="s">
        <v>85</v>
      </c>
      <c r="F2" s="176"/>
      <c r="G2" s="177" t="str">
        <f>IF('Seite 1'!G17="","",'Seite 1'!G17)</f>
        <v/>
      </c>
      <c r="H2" s="178"/>
    </row>
    <row r="3" spans="1:8" x14ac:dyDescent="0.25">
      <c r="A3" s="66"/>
      <c r="B3" s="67"/>
      <c r="C3" s="67"/>
      <c r="D3" s="67"/>
      <c r="E3" s="67"/>
      <c r="F3" s="67"/>
      <c r="G3" s="67"/>
      <c r="H3" s="68"/>
    </row>
    <row r="4" spans="1:8" x14ac:dyDescent="0.25">
      <c r="A4" s="4"/>
      <c r="B4" s="5"/>
      <c r="C4" s="6"/>
      <c r="D4" s="11"/>
      <c r="E4" s="11"/>
      <c r="F4" s="6"/>
      <c r="G4" s="137"/>
      <c r="H4" s="7"/>
    </row>
    <row r="5" spans="1:8" x14ac:dyDescent="0.25">
      <c r="A5" s="4"/>
      <c r="B5" s="128" t="s">
        <v>425</v>
      </c>
      <c r="C5" s="6"/>
      <c r="D5" s="11"/>
      <c r="E5" s="11"/>
      <c r="F5" s="6"/>
      <c r="G5" s="137"/>
      <c r="H5" s="7"/>
    </row>
    <row r="6" spans="1:8" x14ac:dyDescent="0.25">
      <c r="A6" s="4"/>
      <c r="B6" s="130" t="s">
        <v>59</v>
      </c>
      <c r="C6" s="131" t="s">
        <v>332</v>
      </c>
      <c r="D6" s="11"/>
      <c r="E6" s="11"/>
      <c r="F6" s="6"/>
      <c r="G6" s="569"/>
      <c r="H6" s="7"/>
    </row>
    <row r="7" spans="1:8" x14ac:dyDescent="0.25">
      <c r="A7" s="4"/>
      <c r="B7" s="130" t="s">
        <v>60</v>
      </c>
      <c r="C7" s="131" t="s">
        <v>327</v>
      </c>
      <c r="D7" s="11"/>
      <c r="E7" s="11"/>
      <c r="F7" s="6"/>
      <c r="G7" s="569">
        <v>0</v>
      </c>
      <c r="H7" s="7"/>
    </row>
    <row r="8" spans="1:8" x14ac:dyDescent="0.25">
      <c r="A8" s="4"/>
      <c r="B8" s="130" t="s">
        <v>61</v>
      </c>
      <c r="C8" s="131" t="s">
        <v>319</v>
      </c>
      <c r="D8" s="11"/>
      <c r="E8" s="11"/>
      <c r="F8" s="6"/>
      <c r="G8" s="569">
        <v>0</v>
      </c>
      <c r="H8" s="7"/>
    </row>
    <row r="9" spans="1:8" x14ac:dyDescent="0.25">
      <c r="A9" s="4"/>
      <c r="B9" s="130" t="s">
        <v>62</v>
      </c>
      <c r="C9" s="131" t="s">
        <v>320</v>
      </c>
      <c r="D9" s="11"/>
      <c r="E9" s="11"/>
      <c r="F9" s="6"/>
      <c r="G9" s="569"/>
      <c r="H9" s="7"/>
    </row>
    <row r="10" spans="1:8" x14ac:dyDescent="0.25">
      <c r="A10" s="4"/>
      <c r="B10" s="130" t="s">
        <v>63</v>
      </c>
      <c r="C10" s="132" t="s">
        <v>356</v>
      </c>
      <c r="D10" s="11"/>
      <c r="E10" s="11"/>
      <c r="F10" s="6"/>
      <c r="G10" s="569"/>
      <c r="H10" s="7"/>
    </row>
    <row r="11" spans="1:8" x14ac:dyDescent="0.25">
      <c r="A11" s="4"/>
      <c r="B11" s="133" t="s">
        <v>64</v>
      </c>
      <c r="C11" s="131" t="s">
        <v>328</v>
      </c>
      <c r="D11" s="11"/>
      <c r="E11" s="11"/>
      <c r="F11" s="6"/>
      <c r="G11" s="569"/>
      <c r="H11" s="7"/>
    </row>
    <row r="12" spans="1:8" x14ac:dyDescent="0.25">
      <c r="A12" s="4"/>
      <c r="B12" s="133" t="s">
        <v>65</v>
      </c>
      <c r="C12" s="131" t="s">
        <v>331</v>
      </c>
      <c r="D12" s="11"/>
      <c r="E12" s="11"/>
      <c r="F12" s="6"/>
      <c r="G12" s="569"/>
      <c r="H12" s="7"/>
    </row>
    <row r="13" spans="1:8" x14ac:dyDescent="0.25">
      <c r="A13" s="4"/>
      <c r="B13" s="133" t="s">
        <v>66</v>
      </c>
      <c r="C13" s="131" t="s">
        <v>329</v>
      </c>
      <c r="D13" s="11"/>
      <c r="E13" s="11"/>
      <c r="F13" s="6"/>
      <c r="G13" s="569">
        <v>0</v>
      </c>
      <c r="H13" s="7"/>
    </row>
    <row r="14" spans="1:8" x14ac:dyDescent="0.25">
      <c r="A14" s="4"/>
      <c r="B14" s="133" t="s">
        <v>67</v>
      </c>
      <c r="C14" s="131" t="s">
        <v>357</v>
      </c>
      <c r="D14" s="11"/>
      <c r="E14" s="11"/>
      <c r="F14" s="6"/>
      <c r="G14" s="569"/>
      <c r="H14" s="7"/>
    </row>
    <row r="15" spans="1:8" x14ac:dyDescent="0.25">
      <c r="A15" s="4"/>
      <c r="B15" s="15"/>
      <c r="C15" s="13"/>
      <c r="D15" s="11"/>
      <c r="E15" s="11"/>
      <c r="F15" s="6"/>
      <c r="G15" s="152"/>
      <c r="H15" s="7"/>
    </row>
    <row r="16" spans="1:8" s="155" customFormat="1" x14ac:dyDescent="0.25">
      <c r="A16" s="153"/>
      <c r="B16" s="127"/>
      <c r="C16" s="140" t="s">
        <v>330</v>
      </c>
      <c r="D16" s="123"/>
      <c r="E16" s="127"/>
      <c r="F16" s="124"/>
      <c r="G16" s="138">
        <f>ROUND(SUM(G6:G14),2)</f>
        <v>0</v>
      </c>
      <c r="H16" s="154"/>
    </row>
    <row r="17" spans="1:8" x14ac:dyDescent="0.25">
      <c r="A17" s="4"/>
      <c r="B17" s="5"/>
      <c r="C17" s="6"/>
      <c r="D17" s="11"/>
      <c r="E17" s="11"/>
      <c r="F17" s="6"/>
      <c r="G17" s="137"/>
      <c r="H17" s="7"/>
    </row>
    <row r="18" spans="1:8" x14ac:dyDescent="0.25">
      <c r="A18" s="4"/>
      <c r="B18" s="134" t="s">
        <v>426</v>
      </c>
      <c r="C18" s="18"/>
      <c r="D18" s="11"/>
      <c r="E18" s="11"/>
      <c r="F18" s="6"/>
      <c r="G18" s="72"/>
      <c r="H18" s="7"/>
    </row>
    <row r="19" spans="1:8" x14ac:dyDescent="0.25">
      <c r="A19" s="4"/>
      <c r="B19" s="130" t="s">
        <v>59</v>
      </c>
      <c r="C19" s="131" t="s">
        <v>358</v>
      </c>
      <c r="D19" s="135"/>
      <c r="E19" s="135"/>
      <c r="F19" s="6"/>
      <c r="G19" s="569">
        <v>0</v>
      </c>
      <c r="H19" s="7"/>
    </row>
    <row r="20" spans="1:8" x14ac:dyDescent="0.25">
      <c r="A20" s="4"/>
      <c r="B20" s="130" t="s">
        <v>60</v>
      </c>
      <c r="C20" s="131" t="s">
        <v>359</v>
      </c>
      <c r="D20" s="135"/>
      <c r="E20" s="135"/>
      <c r="F20" s="6"/>
      <c r="G20" s="569">
        <v>0</v>
      </c>
      <c r="H20" s="7"/>
    </row>
    <row r="21" spans="1:8" x14ac:dyDescent="0.25">
      <c r="A21" s="4"/>
      <c r="B21" s="130" t="s">
        <v>61</v>
      </c>
      <c r="C21" s="131" t="s">
        <v>360</v>
      </c>
      <c r="D21" s="135"/>
      <c r="E21" s="135"/>
      <c r="F21" s="6"/>
      <c r="G21" s="569">
        <v>0</v>
      </c>
      <c r="H21" s="7"/>
    </row>
    <row r="22" spans="1:8" x14ac:dyDescent="0.25">
      <c r="A22" s="4"/>
      <c r="B22" s="130" t="s">
        <v>62</v>
      </c>
      <c r="C22" s="131" t="s">
        <v>361</v>
      </c>
      <c r="D22" s="135"/>
      <c r="E22" s="135"/>
      <c r="F22" s="6"/>
      <c r="G22" s="569"/>
      <c r="H22" s="7"/>
    </row>
    <row r="23" spans="1:8" ht="27" customHeight="1" x14ac:dyDescent="0.25">
      <c r="A23" s="4"/>
      <c r="B23" s="136" t="s">
        <v>63</v>
      </c>
      <c r="C23" s="799" t="s">
        <v>362</v>
      </c>
      <c r="D23" s="799"/>
      <c r="E23" s="799"/>
      <c r="F23" s="6"/>
      <c r="G23" s="569"/>
      <c r="H23" s="7"/>
    </row>
    <row r="24" spans="1:8" ht="16.5" customHeight="1" x14ac:dyDescent="0.25">
      <c r="A24" s="4"/>
      <c r="B24" s="130" t="s">
        <v>64</v>
      </c>
      <c r="C24" s="131" t="s">
        <v>363</v>
      </c>
      <c r="D24" s="135"/>
      <c r="E24" s="135"/>
      <c r="F24" s="6"/>
      <c r="G24" s="569"/>
      <c r="H24" s="7"/>
    </row>
    <row r="25" spans="1:8" ht="30" customHeight="1" x14ac:dyDescent="0.25">
      <c r="A25" s="4"/>
      <c r="B25" s="136" t="s">
        <v>65</v>
      </c>
      <c r="C25" s="799" t="s">
        <v>364</v>
      </c>
      <c r="D25" s="799"/>
      <c r="E25" s="799"/>
      <c r="F25" s="6"/>
      <c r="G25" s="569"/>
      <c r="H25" s="7"/>
    </row>
    <row r="26" spans="1:8" x14ac:dyDescent="0.25">
      <c r="A26" s="4"/>
      <c r="B26" s="130" t="s">
        <v>66</v>
      </c>
      <c r="C26" s="131" t="s">
        <v>365</v>
      </c>
      <c r="D26" s="135"/>
      <c r="E26" s="135"/>
      <c r="F26" s="6"/>
      <c r="G26" s="569"/>
      <c r="H26" s="7"/>
    </row>
    <row r="27" spans="1:8" x14ac:dyDescent="0.25">
      <c r="A27" s="4"/>
      <c r="B27" s="130" t="s">
        <v>67</v>
      </c>
      <c r="C27" s="131" t="s">
        <v>366</v>
      </c>
      <c r="D27" s="135"/>
      <c r="E27" s="135"/>
      <c r="F27" s="6"/>
      <c r="G27" s="569"/>
      <c r="H27" s="7"/>
    </row>
    <row r="28" spans="1:8" x14ac:dyDescent="0.25">
      <c r="A28" s="4"/>
      <c r="B28" s="5"/>
      <c r="C28" s="6"/>
      <c r="D28" s="11"/>
      <c r="E28" s="11"/>
      <c r="F28" s="6"/>
      <c r="G28" s="137"/>
      <c r="H28" s="7"/>
    </row>
    <row r="29" spans="1:8" s="155" customFormat="1" x14ac:dyDescent="0.25">
      <c r="A29" s="153"/>
      <c r="B29" s="125"/>
      <c r="C29" s="141" t="s">
        <v>380</v>
      </c>
      <c r="D29" s="126"/>
      <c r="E29" s="126"/>
      <c r="F29" s="127"/>
      <c r="G29" s="139">
        <f>ROUND(SUM(G19:G27),2)</f>
        <v>0</v>
      </c>
      <c r="H29" s="154"/>
    </row>
    <row r="30" spans="1:8" x14ac:dyDescent="0.25">
      <c r="A30" s="4"/>
      <c r="B30" s="6"/>
      <c r="C30" s="6"/>
      <c r="D30" s="6"/>
      <c r="E30" s="6"/>
      <c r="F30" s="6"/>
      <c r="G30" s="6"/>
      <c r="H30" s="7"/>
    </row>
    <row r="31" spans="1:8" s="69" customFormat="1" ht="12.75" x14ac:dyDescent="0.2">
      <c r="A31" s="147"/>
      <c r="B31" s="144" t="s">
        <v>6</v>
      </c>
      <c r="C31" s="156"/>
      <c r="D31" s="156"/>
      <c r="E31" s="150"/>
      <c r="F31" s="145"/>
      <c r="G31" s="146">
        <f>G16+G29</f>
        <v>0</v>
      </c>
      <c r="H31" s="149"/>
    </row>
    <row r="32" spans="1:8" ht="15.75" thickBot="1" x14ac:dyDescent="0.3">
      <c r="A32" s="8"/>
      <c r="B32" s="9"/>
      <c r="C32" s="9"/>
      <c r="D32" s="9"/>
      <c r="E32" s="9"/>
      <c r="F32" s="9"/>
      <c r="G32" s="9"/>
      <c r="H32" s="10"/>
    </row>
    <row r="33" spans="1:8" x14ac:dyDescent="0.25">
      <c r="A33" s="6"/>
      <c r="B33" s="6"/>
      <c r="C33" s="6"/>
      <c r="D33" s="6"/>
      <c r="E33" s="6"/>
      <c r="F33" s="6"/>
      <c r="G33" s="6"/>
      <c r="H33" s="6"/>
    </row>
    <row r="34" spans="1:8" x14ac:dyDescent="0.25">
      <c r="B34" s="157" t="s">
        <v>374</v>
      </c>
    </row>
    <row r="35" spans="1:8" ht="36.75" customHeight="1" x14ac:dyDescent="0.25">
      <c r="B35" s="800" t="s">
        <v>375</v>
      </c>
      <c r="C35" s="801"/>
      <c r="D35" s="801"/>
      <c r="E35" s="801"/>
      <c r="F35" s="801"/>
      <c r="G35" s="801"/>
    </row>
  </sheetData>
  <sheetProtection algorithmName="SHA-512" hashValue="03jHonMNrND/ENP9CxSvOYZD/oWUp5BOxDnBZDJGq6h3ee0LFFdO0KCmjKse34kXTD8jCx4FEYZkfhEXzewFVQ==" saltValue="CRaDYyYZNgbZvlsz/51eqg==" spinCount="100000" sheet="1" selectLockedCells="1"/>
  <customSheetViews>
    <customSheetView guid="{64EDB8CB-9FAE-442C-BA10-2255566A9D15}" fitToPage="1">
      <selection activeCell="G23" sqref="G23"/>
      <pageMargins left="0.23622047244094491" right="0.23622047244094491" top="0.39370078740157483" bottom="0.74803149606299213" header="0.31496062992125984" footer="0.31496062992125984"/>
      <pageSetup paperSize="9" orientation="portrait" horizontalDpi="0" verticalDpi="0" r:id="rId1"/>
      <headerFooter>
        <oddFooter>&amp;L&amp;8Antrag auf Förderung 
Landkreis Altenburger Land&amp;C&amp;8&amp;A&amp;R&amp;8Datum der Antragstellung &amp;D</oddFooter>
      </headerFooter>
    </customSheetView>
    <customSheetView guid="{CB0F96DD-44E5-44A4-860F-548ECBB436AE}" fitToPage="1">
      <selection activeCell="G23" sqref="G23"/>
      <pageMargins left="0.23622047244094491" right="0.23622047244094491" top="0.39370078740157483" bottom="0.74803149606299213" header="0.31496062992125984" footer="0.31496062992125984"/>
      <pageSetup paperSize="9" orientation="portrait" horizontalDpi="0" verticalDpi="0" r:id="rId2"/>
      <headerFooter>
        <oddFooter>&amp;L&amp;8Antrag auf Förderung 
Landkreis Altenburger Land&amp;C&amp;8&amp;A&amp;R&amp;8Datum der Antragstellung &amp;D</oddFooter>
      </headerFooter>
    </customSheetView>
  </customSheetViews>
  <mergeCells count="3">
    <mergeCell ref="C25:E25"/>
    <mergeCell ref="C23:E23"/>
    <mergeCell ref="B35:G35"/>
  </mergeCells>
  <pageMargins left="0.78740157480314965" right="0.39370078740157483" top="0.39370078740157483" bottom="0.39370078740157483" header="0.31496062992125984" footer="0.11811023622047244"/>
  <pageSetup paperSize="9" scale="93" orientation="portrait" horizontalDpi="0" verticalDpi="0" r:id="rId3"/>
  <headerFooter>
    <oddFooter>&amp;L&amp;8Antrag auf Förderung 
Landkreis Altenburger Land&amp;C&amp;8&amp;A&amp;R&amp;8Datum der Antragstellung &amp;D</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pageSetUpPr fitToPage="1"/>
  </sheetPr>
  <dimension ref="A1:I19"/>
  <sheetViews>
    <sheetView showGridLines="0" showRowColHeaders="0" zoomScaleNormal="100" workbookViewId="0">
      <selection activeCell="G6" sqref="G6"/>
    </sheetView>
  </sheetViews>
  <sheetFormatPr baseColWidth="10" defaultColWidth="11.42578125" defaultRowHeight="15" x14ac:dyDescent="0.25"/>
  <cols>
    <col min="1" max="1" width="2.140625" style="1" customWidth="1"/>
    <col min="2" max="2" width="4" style="1" customWidth="1"/>
    <col min="3" max="3" width="11.42578125" style="1"/>
    <col min="4" max="4" width="26.140625" style="1" customWidth="1"/>
    <col min="5" max="5" width="11.42578125" style="1"/>
    <col min="6" max="6" width="20.7109375" style="1" customWidth="1"/>
    <col min="7" max="7" width="18.5703125" style="1" customWidth="1"/>
    <col min="8" max="8" width="2.140625" style="1" customWidth="1"/>
    <col min="9" max="16384" width="11.42578125" style="1"/>
  </cols>
  <sheetData>
    <row r="1" spans="1:9" x14ac:dyDescent="0.25">
      <c r="A1" s="12"/>
      <c r="B1" s="71" t="s">
        <v>334</v>
      </c>
      <c r="C1" s="72"/>
      <c r="D1" s="72"/>
      <c r="E1" s="72"/>
      <c r="F1" s="73"/>
      <c r="G1" s="74" t="str">
        <f ca="1">MID(CELL("Dateiname",$A$1),FIND("]",CELL("Dateiname",$A$1))+1,31)</f>
        <v>A5-öM</v>
      </c>
      <c r="H1" s="12"/>
    </row>
    <row r="2" spans="1:9" ht="15.75" thickBot="1" x14ac:dyDescent="0.3">
      <c r="A2" s="12"/>
      <c r="B2" s="12"/>
      <c r="C2" s="12"/>
      <c r="F2" s="179" t="s">
        <v>85</v>
      </c>
      <c r="G2" s="173" t="str">
        <f>IF('Seite 1'!G17="","",'Seite 1'!G17)</f>
        <v/>
      </c>
      <c r="H2" s="178"/>
    </row>
    <row r="3" spans="1:9" x14ac:dyDescent="0.25">
      <c r="A3" s="66"/>
      <c r="B3" s="67"/>
      <c r="C3" s="67"/>
      <c r="D3" s="67"/>
      <c r="E3" s="67"/>
      <c r="F3" s="67"/>
      <c r="G3" s="67"/>
      <c r="H3" s="68"/>
    </row>
    <row r="4" spans="1:9" x14ac:dyDescent="0.25">
      <c r="A4" s="4"/>
      <c r="B4" s="5"/>
      <c r="C4" s="6"/>
      <c r="D4" s="11"/>
      <c r="E4" s="11"/>
      <c r="F4" s="6"/>
      <c r="G4" s="137"/>
      <c r="H4" s="7"/>
    </row>
    <row r="5" spans="1:9" ht="17.25" x14ac:dyDescent="0.25">
      <c r="A5" s="4"/>
      <c r="B5" s="129" t="s">
        <v>427</v>
      </c>
      <c r="C5" s="6"/>
      <c r="D5" s="11"/>
      <c r="E5" s="11"/>
      <c r="F5" s="6"/>
      <c r="G5" s="137"/>
      <c r="H5" s="7"/>
    </row>
    <row r="6" spans="1:9" x14ac:dyDescent="0.25">
      <c r="A6" s="4"/>
      <c r="B6" s="130" t="s">
        <v>59</v>
      </c>
      <c r="C6" s="131" t="s">
        <v>367</v>
      </c>
      <c r="D6" s="11"/>
      <c r="E6" s="11"/>
      <c r="F6" s="6"/>
      <c r="G6" s="569">
        <v>0</v>
      </c>
      <c r="H6" s="7"/>
    </row>
    <row r="7" spans="1:9" x14ac:dyDescent="0.25">
      <c r="A7" s="4"/>
      <c r="B7" s="130" t="s">
        <v>60</v>
      </c>
      <c r="C7" s="131" t="s">
        <v>368</v>
      </c>
      <c r="D7" s="11"/>
      <c r="E7" s="11"/>
      <c r="F7" s="6"/>
      <c r="G7" s="569">
        <v>0</v>
      </c>
      <c r="H7" s="7"/>
    </row>
    <row r="8" spans="1:9" x14ac:dyDescent="0.25">
      <c r="A8" s="4"/>
      <c r="B8" s="130" t="s">
        <v>61</v>
      </c>
      <c r="C8" s="131" t="s">
        <v>369</v>
      </c>
      <c r="D8" s="11"/>
      <c r="E8" s="11"/>
      <c r="F8" s="6"/>
      <c r="G8" s="569">
        <v>0</v>
      </c>
      <c r="H8" s="7"/>
    </row>
    <row r="9" spans="1:9" x14ac:dyDescent="0.25">
      <c r="A9" s="4"/>
      <c r="B9" s="130" t="s">
        <v>62</v>
      </c>
      <c r="C9" s="131" t="s">
        <v>370</v>
      </c>
      <c r="D9" s="11"/>
      <c r="E9" s="11"/>
      <c r="F9" s="6"/>
      <c r="G9" s="569">
        <v>0</v>
      </c>
      <c r="H9" s="7"/>
    </row>
    <row r="10" spans="1:9" x14ac:dyDescent="0.25">
      <c r="A10" s="4"/>
      <c r="B10" s="130" t="s">
        <v>63</v>
      </c>
      <c r="C10" s="131" t="s">
        <v>371</v>
      </c>
      <c r="D10" s="11"/>
      <c r="E10" s="11"/>
      <c r="F10" s="6"/>
      <c r="G10" s="569">
        <v>0</v>
      </c>
      <c r="H10" s="7"/>
    </row>
    <row r="11" spans="1:9" ht="27.75" customHeight="1" x14ac:dyDescent="0.25">
      <c r="A11" s="4"/>
      <c r="B11" s="133" t="s">
        <v>64</v>
      </c>
      <c r="C11" s="799" t="s">
        <v>372</v>
      </c>
      <c r="D11" s="799"/>
      <c r="E11" s="799"/>
      <c r="F11" s="802"/>
      <c r="G11" s="569">
        <v>0</v>
      </c>
      <c r="H11" s="7"/>
    </row>
    <row r="12" spans="1:9" x14ac:dyDescent="0.25">
      <c r="A12" s="4"/>
      <c r="B12" s="133" t="s">
        <v>65</v>
      </c>
      <c r="C12" s="132" t="s">
        <v>373</v>
      </c>
      <c r="D12" s="11"/>
      <c r="E12" s="11"/>
      <c r="F12" s="6"/>
      <c r="G12" s="569">
        <v>0</v>
      </c>
      <c r="H12" s="7"/>
    </row>
    <row r="13" spans="1:9" x14ac:dyDescent="0.25">
      <c r="A13" s="4"/>
      <c r="B13" s="15"/>
      <c r="C13" s="13"/>
      <c r="D13" s="11"/>
      <c r="E13" s="11"/>
      <c r="F13" s="6"/>
      <c r="G13" s="152"/>
      <c r="H13" s="7"/>
    </row>
    <row r="14" spans="1:9" x14ac:dyDescent="0.25">
      <c r="A14" s="4"/>
      <c r="B14" s="6"/>
      <c r="C14" s="6"/>
      <c r="D14" s="6"/>
      <c r="E14" s="6"/>
      <c r="F14" s="6"/>
      <c r="G14" s="6"/>
      <c r="H14" s="7"/>
    </row>
    <row r="15" spans="1:9" x14ac:dyDescent="0.25">
      <c r="A15" s="147"/>
      <c r="B15" s="144" t="s">
        <v>355</v>
      </c>
      <c r="C15" s="156"/>
      <c r="D15" s="156"/>
      <c r="E15" s="150"/>
      <c r="F15" s="145"/>
      <c r="G15" s="146">
        <f>ROUND(SUM(G6:G12),2)</f>
        <v>0</v>
      </c>
      <c r="H15" s="149"/>
      <c r="I15" s="69"/>
    </row>
    <row r="16" spans="1:9" ht="15.75" thickBot="1" x14ac:dyDescent="0.3">
      <c r="A16" s="8"/>
      <c r="B16" s="9"/>
      <c r="C16" s="9"/>
      <c r="D16" s="9"/>
      <c r="E16" s="9"/>
      <c r="F16" s="9"/>
      <c r="G16" s="9"/>
      <c r="H16" s="10"/>
    </row>
    <row r="17" spans="1:8" x14ac:dyDescent="0.25">
      <c r="A17" s="6"/>
      <c r="B17" s="6"/>
      <c r="C17" s="6"/>
      <c r="D17" s="6"/>
      <c r="E17" s="6"/>
      <c r="F17" s="6"/>
      <c r="G17" s="6"/>
      <c r="H17" s="6"/>
    </row>
    <row r="18" spans="1:8" x14ac:dyDescent="0.25">
      <c r="B18" s="158" t="s">
        <v>374</v>
      </c>
    </row>
    <row r="19" spans="1:8" ht="38.25" customHeight="1" x14ac:dyDescent="0.25">
      <c r="B19" s="803" t="s">
        <v>391</v>
      </c>
      <c r="C19" s="803"/>
      <c r="D19" s="803"/>
      <c r="E19" s="803"/>
      <c r="F19" s="803"/>
      <c r="G19" s="803"/>
    </row>
  </sheetData>
  <sheetProtection algorithmName="SHA-512" hashValue="5GZNmE2M0iJRd6IYSoAeoPLifu8aubz4wfH8KPxlTSGO1A1sqRgKSy/3jRBJBdLNvsriEDbNRtpeVIMn5nhTjA==" saltValue="SAY1JypY6I6I6IaJJ4HdAg==" spinCount="100000" sheet="1" selectLockedCells="1"/>
  <customSheetViews>
    <customSheetView guid="{64EDB8CB-9FAE-442C-BA10-2255566A9D15}" fitToPage="1">
      <selection activeCell="G11" sqref="G11"/>
      <pageMargins left="0.23622047244094491" right="0.23622047244094491" top="0.39370078740157483" bottom="0.74803149606299213" header="0.31496062992125984" footer="0.31496062992125984"/>
      <pageSetup paperSize="9" orientation="portrait" horizontalDpi="0" verticalDpi="0" r:id="rId1"/>
      <headerFooter>
        <oddFooter>&amp;L&amp;8Antrag auf Förderung 
Landkreis Altenburger Land&amp;C&amp;8&amp;A&amp;R&amp;8Datum der Antragstellung &amp;D</oddFooter>
      </headerFooter>
    </customSheetView>
    <customSheetView guid="{CB0F96DD-44E5-44A4-860F-548ECBB436AE}" fitToPage="1">
      <selection activeCell="G11" sqref="G11"/>
      <pageMargins left="0.23622047244094491" right="0.23622047244094491" top="0.39370078740157483" bottom="0.74803149606299213" header="0.31496062992125984" footer="0.31496062992125984"/>
      <pageSetup paperSize="9" orientation="portrait" horizontalDpi="0" verticalDpi="0" r:id="rId2"/>
      <headerFooter>
        <oddFooter>&amp;L&amp;8Antrag auf Förderung 
Landkreis Altenburger Land&amp;C&amp;8&amp;A&amp;R&amp;8Datum der Antragstellung &amp;D</oddFooter>
      </headerFooter>
    </customSheetView>
  </customSheetViews>
  <mergeCells count="2">
    <mergeCell ref="C11:F11"/>
    <mergeCell ref="B19:G19"/>
  </mergeCells>
  <pageMargins left="0.78740157480314965" right="0.39370078740157483" top="0.39370078740157483" bottom="0.39370078740157483" header="0.31496062992125984" footer="0.11811023622047244"/>
  <pageSetup paperSize="9" scale="93" orientation="portrait" horizontalDpi="0" verticalDpi="0" r:id="rId3"/>
  <headerFooter>
    <oddFooter>&amp;L&amp;8Antrag auf Förderung 
Landkreis Altenburger Land&amp;C&amp;8&amp;A&amp;R&amp;8Datum der Antragstellung &amp;D</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pageSetUpPr autoPageBreaks="0" fitToPage="1"/>
  </sheetPr>
  <dimension ref="A1:R74"/>
  <sheetViews>
    <sheetView showGridLines="0" showRowColHeaders="0" zoomScaleNormal="100" workbookViewId="0">
      <selection activeCell="B1" sqref="B1"/>
    </sheetView>
  </sheetViews>
  <sheetFormatPr baseColWidth="10" defaultRowHeight="11.25" customHeight="1" x14ac:dyDescent="0.25"/>
  <cols>
    <col min="1" max="1" width="5.140625" style="21" customWidth="1"/>
    <col min="2" max="2" width="5.140625" style="19" customWidth="1"/>
    <col min="3" max="18" width="5.140625" style="20" customWidth="1"/>
    <col min="19" max="256" width="11.42578125" style="20"/>
    <col min="257" max="274" width="5.140625" style="20" customWidth="1"/>
    <col min="275" max="512" width="11.42578125" style="20"/>
    <col min="513" max="530" width="5.140625" style="20" customWidth="1"/>
    <col min="531" max="768" width="11.42578125" style="20"/>
    <col min="769" max="786" width="5.140625" style="20" customWidth="1"/>
    <col min="787" max="1024" width="11.42578125" style="20"/>
    <col min="1025" max="1042" width="5.140625" style="20" customWidth="1"/>
    <col min="1043" max="1280" width="11.42578125" style="20"/>
    <col min="1281" max="1298" width="5.140625" style="20" customWidth="1"/>
    <col min="1299" max="1536" width="11.42578125" style="20"/>
    <col min="1537" max="1554" width="5.140625" style="20" customWidth="1"/>
    <col min="1555" max="1792" width="11.42578125" style="20"/>
    <col min="1793" max="1810" width="5.140625" style="20" customWidth="1"/>
    <col min="1811" max="2048" width="11.42578125" style="20"/>
    <col min="2049" max="2066" width="5.140625" style="20" customWidth="1"/>
    <col min="2067" max="2304" width="11.42578125" style="20"/>
    <col min="2305" max="2322" width="5.140625" style="20" customWidth="1"/>
    <col min="2323" max="2560" width="11.42578125" style="20"/>
    <col min="2561" max="2578" width="5.140625" style="20" customWidth="1"/>
    <col min="2579" max="2816" width="11.42578125" style="20"/>
    <col min="2817" max="2834" width="5.140625" style="20" customWidth="1"/>
    <col min="2835" max="3072" width="11.42578125" style="20"/>
    <col min="3073" max="3090" width="5.140625" style="20" customWidth="1"/>
    <col min="3091" max="3328" width="11.42578125" style="20"/>
    <col min="3329" max="3346" width="5.140625" style="20" customWidth="1"/>
    <col min="3347" max="3584" width="11.42578125" style="20"/>
    <col min="3585" max="3602" width="5.140625" style="20" customWidth="1"/>
    <col min="3603" max="3840" width="11.42578125" style="20"/>
    <col min="3841" max="3858" width="5.140625" style="20" customWidth="1"/>
    <col min="3859" max="4096" width="11.42578125" style="20"/>
    <col min="4097" max="4114" width="5.140625" style="20" customWidth="1"/>
    <col min="4115" max="4352" width="11.42578125" style="20"/>
    <col min="4353" max="4370" width="5.140625" style="20" customWidth="1"/>
    <col min="4371" max="4608" width="11.42578125" style="20"/>
    <col min="4609" max="4626" width="5.140625" style="20" customWidth="1"/>
    <col min="4627" max="4864" width="11.42578125" style="20"/>
    <col min="4865" max="4882" width="5.140625" style="20" customWidth="1"/>
    <col min="4883" max="5120" width="11.42578125" style="20"/>
    <col min="5121" max="5138" width="5.140625" style="20" customWidth="1"/>
    <col min="5139" max="5376" width="11.42578125" style="20"/>
    <col min="5377" max="5394" width="5.140625" style="20" customWidth="1"/>
    <col min="5395" max="5632" width="11.42578125" style="20"/>
    <col min="5633" max="5650" width="5.140625" style="20" customWidth="1"/>
    <col min="5651" max="5888" width="11.42578125" style="20"/>
    <col min="5889" max="5906" width="5.140625" style="20" customWidth="1"/>
    <col min="5907" max="6144" width="11.42578125" style="20"/>
    <col min="6145" max="6162" width="5.140625" style="20" customWidth="1"/>
    <col min="6163" max="6400" width="11.42578125" style="20"/>
    <col min="6401" max="6418" width="5.140625" style="20" customWidth="1"/>
    <col min="6419" max="6656" width="11.42578125" style="20"/>
    <col min="6657" max="6674" width="5.140625" style="20" customWidth="1"/>
    <col min="6675" max="6912" width="11.42578125" style="20"/>
    <col min="6913" max="6930" width="5.140625" style="20" customWidth="1"/>
    <col min="6931" max="7168" width="11.42578125" style="20"/>
    <col min="7169" max="7186" width="5.140625" style="20" customWidth="1"/>
    <col min="7187" max="7424" width="11.42578125" style="20"/>
    <col min="7425" max="7442" width="5.140625" style="20" customWidth="1"/>
    <col min="7443" max="7680" width="11.42578125" style="20"/>
    <col min="7681" max="7698" width="5.140625" style="20" customWidth="1"/>
    <col min="7699" max="7936" width="11.42578125" style="20"/>
    <col min="7937" max="7954" width="5.140625" style="20" customWidth="1"/>
    <col min="7955" max="8192" width="11.42578125" style="20"/>
    <col min="8193" max="8210" width="5.140625" style="20" customWidth="1"/>
    <col min="8211" max="8448" width="11.42578125" style="20"/>
    <col min="8449" max="8466" width="5.140625" style="20" customWidth="1"/>
    <col min="8467" max="8704" width="11.42578125" style="20"/>
    <col min="8705" max="8722" width="5.140625" style="20" customWidth="1"/>
    <col min="8723" max="8960" width="11.42578125" style="20"/>
    <col min="8961" max="8978" width="5.140625" style="20" customWidth="1"/>
    <col min="8979" max="9216" width="11.42578125" style="20"/>
    <col min="9217" max="9234" width="5.140625" style="20" customWidth="1"/>
    <col min="9235" max="9472" width="11.42578125" style="20"/>
    <col min="9473" max="9490" width="5.140625" style="20" customWidth="1"/>
    <col min="9491" max="9728" width="11.42578125" style="20"/>
    <col min="9729" max="9746" width="5.140625" style="20" customWidth="1"/>
    <col min="9747" max="9984" width="11.42578125" style="20"/>
    <col min="9985" max="10002" width="5.140625" style="20" customWidth="1"/>
    <col min="10003" max="10240" width="11.42578125" style="20"/>
    <col min="10241" max="10258" width="5.140625" style="20" customWidth="1"/>
    <col min="10259" max="10496" width="11.42578125" style="20"/>
    <col min="10497" max="10514" width="5.140625" style="20" customWidth="1"/>
    <col min="10515" max="10752" width="11.42578125" style="20"/>
    <col min="10753" max="10770" width="5.140625" style="20" customWidth="1"/>
    <col min="10771" max="11008" width="11.42578125" style="20"/>
    <col min="11009" max="11026" width="5.140625" style="20" customWidth="1"/>
    <col min="11027" max="11264" width="11.42578125" style="20"/>
    <col min="11265" max="11282" width="5.140625" style="20" customWidth="1"/>
    <col min="11283" max="11520" width="11.42578125" style="20"/>
    <col min="11521" max="11538" width="5.140625" style="20" customWidth="1"/>
    <col min="11539" max="11776" width="11.42578125" style="20"/>
    <col min="11777" max="11794" width="5.140625" style="20" customWidth="1"/>
    <col min="11795" max="12032" width="11.42578125" style="20"/>
    <col min="12033" max="12050" width="5.140625" style="20" customWidth="1"/>
    <col min="12051" max="12288" width="11.42578125" style="20"/>
    <col min="12289" max="12306" width="5.140625" style="20" customWidth="1"/>
    <col min="12307" max="12544" width="11.42578125" style="20"/>
    <col min="12545" max="12562" width="5.140625" style="20" customWidth="1"/>
    <col min="12563" max="12800" width="11.42578125" style="20"/>
    <col min="12801" max="12818" width="5.140625" style="20" customWidth="1"/>
    <col min="12819" max="13056" width="11.42578125" style="20"/>
    <col min="13057" max="13074" width="5.140625" style="20" customWidth="1"/>
    <col min="13075" max="13312" width="11.42578125" style="20"/>
    <col min="13313" max="13330" width="5.140625" style="20" customWidth="1"/>
    <col min="13331" max="13568" width="11.42578125" style="20"/>
    <col min="13569" max="13586" width="5.140625" style="20" customWidth="1"/>
    <col min="13587" max="13824" width="11.42578125" style="20"/>
    <col min="13825" max="13842" width="5.140625" style="20" customWidth="1"/>
    <col min="13843" max="14080" width="11.42578125" style="20"/>
    <col min="14081" max="14098" width="5.140625" style="20" customWidth="1"/>
    <col min="14099" max="14336" width="11.42578125" style="20"/>
    <col min="14337" max="14354" width="5.140625" style="20" customWidth="1"/>
    <col min="14355" max="14592" width="11.42578125" style="20"/>
    <col min="14593" max="14610" width="5.140625" style="20" customWidth="1"/>
    <col min="14611" max="14848" width="11.42578125" style="20"/>
    <col min="14849" max="14866" width="5.140625" style="20" customWidth="1"/>
    <col min="14867" max="15104" width="11.42578125" style="20"/>
    <col min="15105" max="15122" width="5.140625" style="20" customWidth="1"/>
    <col min="15123" max="15360" width="11.42578125" style="20"/>
    <col min="15361" max="15378" width="5.140625" style="20" customWidth="1"/>
    <col min="15379" max="15616" width="11.42578125" style="20"/>
    <col min="15617" max="15634" width="5.140625" style="20" customWidth="1"/>
    <col min="15635" max="15872" width="11.42578125" style="20"/>
    <col min="15873" max="15890" width="5.140625" style="20" customWidth="1"/>
    <col min="15891" max="16128" width="11.42578125" style="20"/>
    <col min="16129" max="16146" width="5.140625" style="20" customWidth="1"/>
    <col min="16147" max="16384" width="11.42578125" style="20"/>
  </cols>
  <sheetData>
    <row r="1" spans="1:18" ht="11.25" customHeight="1" x14ac:dyDescent="0.25">
      <c r="A1" s="603" t="s">
        <v>101</v>
      </c>
      <c r="B1" s="604"/>
      <c r="C1" s="605"/>
      <c r="D1" s="605"/>
      <c r="E1" s="605"/>
      <c r="F1" s="605"/>
      <c r="G1" s="605"/>
      <c r="H1" s="605"/>
      <c r="I1" s="605"/>
      <c r="J1" s="605"/>
      <c r="K1" s="605"/>
      <c r="L1" s="605"/>
      <c r="M1" s="605"/>
      <c r="N1" s="605"/>
      <c r="O1" s="605"/>
      <c r="P1" s="605"/>
      <c r="Q1" s="605"/>
      <c r="R1" s="606" t="s">
        <v>102</v>
      </c>
    </row>
    <row r="2" spans="1:18" ht="11.25" customHeight="1" x14ac:dyDescent="0.25">
      <c r="A2" s="607"/>
      <c r="B2" s="604"/>
      <c r="C2" s="605"/>
      <c r="D2" s="605"/>
      <c r="E2" s="605"/>
      <c r="F2" s="605"/>
      <c r="G2" s="605"/>
      <c r="H2" s="605"/>
      <c r="I2" s="605"/>
      <c r="J2" s="605"/>
      <c r="K2" s="605"/>
      <c r="L2" s="605"/>
      <c r="M2" s="605"/>
      <c r="N2" s="605"/>
      <c r="O2" s="605"/>
      <c r="P2" s="605"/>
      <c r="Q2" s="605"/>
      <c r="R2" s="605"/>
    </row>
    <row r="3" spans="1:18" ht="11.25" customHeight="1" x14ac:dyDescent="0.25">
      <c r="A3" s="603" t="s">
        <v>103</v>
      </c>
      <c r="B3" s="608"/>
      <c r="C3" s="605"/>
      <c r="D3" s="605"/>
      <c r="E3" s="605"/>
      <c r="F3" s="605"/>
      <c r="G3" s="605"/>
      <c r="H3" s="605"/>
      <c r="I3" s="605"/>
      <c r="J3" s="605"/>
      <c r="K3" s="605"/>
      <c r="L3" s="605"/>
      <c r="M3" s="605"/>
      <c r="N3" s="605"/>
      <c r="O3" s="605"/>
      <c r="P3" s="605"/>
      <c r="Q3" s="605"/>
      <c r="R3" s="605"/>
    </row>
    <row r="4" spans="1:18" ht="11.25" customHeight="1" x14ac:dyDescent="0.25">
      <c r="A4" s="603" t="s">
        <v>104</v>
      </c>
      <c r="B4" s="608"/>
      <c r="C4" s="605"/>
      <c r="D4" s="605"/>
      <c r="E4" s="605"/>
      <c r="F4" s="605"/>
      <c r="G4" s="605"/>
      <c r="H4" s="605"/>
      <c r="I4" s="605"/>
      <c r="J4" s="605"/>
      <c r="K4" s="605"/>
      <c r="L4" s="605"/>
      <c r="M4" s="605"/>
      <c r="N4" s="605"/>
      <c r="O4" s="605"/>
      <c r="P4" s="605"/>
      <c r="Q4" s="605"/>
      <c r="R4" s="605"/>
    </row>
    <row r="5" spans="1:18" ht="11.25" customHeight="1" x14ac:dyDescent="0.25">
      <c r="A5" s="607" t="s">
        <v>105</v>
      </c>
      <c r="B5" s="604" t="s">
        <v>106</v>
      </c>
      <c r="C5" s="604"/>
      <c r="D5" s="604"/>
      <c r="E5" s="604"/>
      <c r="F5" s="604"/>
      <c r="G5" s="604"/>
      <c r="H5" s="604"/>
      <c r="I5" s="604"/>
      <c r="J5" s="604"/>
      <c r="K5" s="604"/>
      <c r="L5" s="604"/>
      <c r="M5" s="604"/>
      <c r="N5" s="604"/>
      <c r="O5" s="604"/>
      <c r="P5" s="604"/>
      <c r="Q5" s="604"/>
      <c r="R5" s="604"/>
    </row>
    <row r="6" spans="1:18" ht="11.25" customHeight="1" x14ac:dyDescent="0.25">
      <c r="A6" s="607"/>
      <c r="B6" s="609" t="s">
        <v>0</v>
      </c>
      <c r="C6" s="604" t="s">
        <v>107</v>
      </c>
      <c r="D6" s="604"/>
      <c r="E6" s="604"/>
      <c r="F6" s="604"/>
      <c r="G6" s="604"/>
      <c r="H6" s="604"/>
      <c r="I6" s="604"/>
      <c r="J6" s="604"/>
      <c r="K6" s="604"/>
      <c r="L6" s="604"/>
      <c r="M6" s="604"/>
      <c r="N6" s="604"/>
      <c r="O6" s="604"/>
      <c r="P6" s="604"/>
      <c r="Q6" s="604"/>
      <c r="R6" s="604"/>
    </row>
    <row r="7" spans="1:18" ht="11.25" customHeight="1" x14ac:dyDescent="0.25">
      <c r="A7" s="607"/>
      <c r="B7" s="604"/>
      <c r="C7" s="604" t="s">
        <v>108</v>
      </c>
      <c r="D7" s="604"/>
      <c r="E7" s="604"/>
      <c r="F7" s="604"/>
      <c r="G7" s="604"/>
      <c r="H7" s="604"/>
      <c r="I7" s="604"/>
      <c r="J7" s="604"/>
      <c r="K7" s="604"/>
      <c r="L7" s="604"/>
      <c r="M7" s="604"/>
      <c r="N7" s="604"/>
      <c r="O7" s="604"/>
      <c r="P7" s="604"/>
      <c r="Q7" s="604"/>
      <c r="R7" s="604"/>
    </row>
    <row r="8" spans="1:18" ht="11.25" customHeight="1" x14ac:dyDescent="0.25">
      <c r="A8" s="607"/>
      <c r="B8" s="604"/>
      <c r="C8" s="604" t="s">
        <v>109</v>
      </c>
      <c r="D8" s="604"/>
      <c r="E8" s="604"/>
      <c r="F8" s="604"/>
      <c r="G8" s="604"/>
      <c r="H8" s="604"/>
      <c r="I8" s="604"/>
      <c r="J8" s="604"/>
      <c r="K8" s="604"/>
      <c r="L8" s="604"/>
      <c r="M8" s="604"/>
      <c r="N8" s="604"/>
      <c r="O8" s="604"/>
      <c r="P8" s="604"/>
      <c r="Q8" s="604"/>
      <c r="R8" s="604"/>
    </row>
    <row r="9" spans="1:18" ht="11.25" customHeight="1" x14ac:dyDescent="0.25">
      <c r="A9" s="607"/>
      <c r="B9" s="609" t="s">
        <v>7</v>
      </c>
      <c r="C9" s="604" t="s">
        <v>110</v>
      </c>
      <c r="D9" s="604"/>
      <c r="E9" s="604"/>
      <c r="F9" s="604"/>
      <c r="G9" s="604"/>
      <c r="H9" s="604"/>
      <c r="I9" s="604"/>
      <c r="J9" s="604"/>
      <c r="K9" s="604"/>
      <c r="L9" s="604"/>
      <c r="M9" s="604"/>
      <c r="N9" s="604"/>
      <c r="O9" s="604"/>
      <c r="P9" s="604"/>
      <c r="Q9" s="604"/>
      <c r="R9" s="604"/>
    </row>
    <row r="10" spans="1:18" ht="11.25" customHeight="1" x14ac:dyDescent="0.25">
      <c r="A10" s="607"/>
      <c r="B10" s="604"/>
      <c r="C10" s="604" t="s">
        <v>111</v>
      </c>
      <c r="D10" s="604"/>
      <c r="E10" s="604"/>
      <c r="F10" s="604"/>
      <c r="G10" s="604"/>
      <c r="H10" s="604"/>
      <c r="I10" s="604"/>
      <c r="J10" s="604"/>
      <c r="K10" s="604"/>
      <c r="L10" s="604"/>
      <c r="M10" s="604"/>
      <c r="N10" s="604"/>
      <c r="O10" s="604"/>
      <c r="P10" s="604"/>
      <c r="Q10" s="604"/>
      <c r="R10" s="604"/>
    </row>
    <row r="11" spans="1:18" ht="11.25" customHeight="1" x14ac:dyDescent="0.25">
      <c r="A11" s="607"/>
      <c r="B11" s="609" t="s">
        <v>13</v>
      </c>
      <c r="C11" s="604" t="s">
        <v>112</v>
      </c>
      <c r="D11" s="604"/>
      <c r="E11" s="604"/>
      <c r="F11" s="604"/>
      <c r="G11" s="604"/>
      <c r="H11" s="604"/>
      <c r="I11" s="604"/>
      <c r="J11" s="604"/>
      <c r="K11" s="604"/>
      <c r="L11" s="604"/>
      <c r="M11" s="604"/>
      <c r="N11" s="604"/>
      <c r="O11" s="604"/>
      <c r="P11" s="604"/>
      <c r="Q11" s="604"/>
      <c r="R11" s="604"/>
    </row>
    <row r="12" spans="1:18" ht="11.25" customHeight="1" x14ac:dyDescent="0.25">
      <c r="A12" s="607"/>
      <c r="B12" s="604"/>
      <c r="C12" s="604" t="s">
        <v>113</v>
      </c>
      <c r="D12" s="604"/>
      <c r="E12" s="604"/>
      <c r="F12" s="604"/>
      <c r="G12" s="604"/>
      <c r="H12" s="604"/>
      <c r="I12" s="604"/>
      <c r="J12" s="604"/>
      <c r="K12" s="604"/>
      <c r="L12" s="604"/>
      <c r="M12" s="604"/>
      <c r="N12" s="604"/>
      <c r="O12" s="604"/>
      <c r="P12" s="604"/>
      <c r="Q12" s="604"/>
      <c r="R12" s="604"/>
    </row>
    <row r="13" spans="1:18" ht="11.25" customHeight="1" x14ac:dyDescent="0.25">
      <c r="A13" s="607"/>
      <c r="B13" s="609" t="s">
        <v>20</v>
      </c>
      <c r="C13" s="604" t="s">
        <v>114</v>
      </c>
      <c r="D13" s="604"/>
      <c r="E13" s="604"/>
      <c r="F13" s="604"/>
      <c r="G13" s="604"/>
      <c r="H13" s="604"/>
      <c r="I13" s="604"/>
      <c r="J13" s="604"/>
      <c r="K13" s="604"/>
      <c r="L13" s="604"/>
      <c r="M13" s="604"/>
      <c r="N13" s="604"/>
      <c r="O13" s="604"/>
      <c r="P13" s="604"/>
      <c r="Q13" s="604"/>
      <c r="R13" s="604"/>
    </row>
    <row r="14" spans="1:18" ht="11.25" customHeight="1" x14ac:dyDescent="0.25">
      <c r="A14" s="607"/>
      <c r="B14" s="604"/>
      <c r="C14" s="604" t="s">
        <v>115</v>
      </c>
      <c r="D14" s="604"/>
      <c r="E14" s="604"/>
      <c r="F14" s="604"/>
      <c r="G14" s="604"/>
      <c r="H14" s="604"/>
      <c r="I14" s="604"/>
      <c r="J14" s="604"/>
      <c r="K14" s="604"/>
      <c r="L14" s="604"/>
      <c r="M14" s="604"/>
      <c r="N14" s="604"/>
      <c r="O14" s="604"/>
      <c r="P14" s="604"/>
      <c r="Q14" s="604"/>
      <c r="R14" s="604"/>
    </row>
    <row r="15" spans="1:18" ht="11.25" customHeight="1" x14ac:dyDescent="0.25">
      <c r="A15" s="607" t="s">
        <v>116</v>
      </c>
      <c r="B15" s="604" t="s">
        <v>117</v>
      </c>
      <c r="C15" s="604"/>
      <c r="D15" s="604"/>
      <c r="E15" s="604"/>
      <c r="F15" s="604"/>
      <c r="G15" s="604"/>
      <c r="H15" s="604"/>
      <c r="I15" s="604"/>
      <c r="J15" s="604"/>
      <c r="K15" s="604"/>
      <c r="L15" s="604"/>
      <c r="M15" s="604"/>
      <c r="N15" s="604"/>
      <c r="O15" s="604"/>
      <c r="P15" s="604"/>
      <c r="Q15" s="604"/>
      <c r="R15" s="604"/>
    </row>
    <row r="16" spans="1:18" ht="11.25" customHeight="1" x14ac:dyDescent="0.25">
      <c r="A16" s="607"/>
      <c r="B16" s="604" t="s">
        <v>118</v>
      </c>
      <c r="C16" s="604"/>
      <c r="D16" s="604"/>
      <c r="E16" s="604"/>
      <c r="F16" s="604"/>
      <c r="G16" s="604"/>
      <c r="H16" s="604"/>
      <c r="I16" s="604"/>
      <c r="J16" s="604"/>
      <c r="K16" s="604"/>
      <c r="L16" s="604"/>
      <c r="M16" s="604"/>
      <c r="N16" s="604"/>
      <c r="O16" s="604"/>
      <c r="P16" s="604"/>
      <c r="Q16" s="604"/>
      <c r="R16" s="604"/>
    </row>
    <row r="17" spans="1:18" ht="11.25" customHeight="1" x14ac:dyDescent="0.25">
      <c r="A17" s="607"/>
      <c r="B17" s="609" t="s">
        <v>0</v>
      </c>
      <c r="C17" s="604" t="s">
        <v>119</v>
      </c>
      <c r="D17" s="604"/>
      <c r="E17" s="604"/>
      <c r="F17" s="604"/>
      <c r="G17" s="604"/>
      <c r="H17" s="604"/>
      <c r="I17" s="604"/>
      <c r="J17" s="604"/>
      <c r="K17" s="604"/>
      <c r="L17" s="604"/>
      <c r="M17" s="604"/>
      <c r="N17" s="604"/>
      <c r="O17" s="604"/>
      <c r="P17" s="604"/>
      <c r="Q17" s="604"/>
      <c r="R17" s="604"/>
    </row>
    <row r="18" spans="1:18" ht="11.25" customHeight="1" x14ac:dyDescent="0.25">
      <c r="A18" s="607"/>
      <c r="B18" s="604"/>
      <c r="C18" s="604" t="s">
        <v>120</v>
      </c>
      <c r="D18" s="604"/>
      <c r="E18" s="604"/>
      <c r="F18" s="604"/>
      <c r="G18" s="604"/>
      <c r="H18" s="604"/>
      <c r="I18" s="604"/>
      <c r="J18" s="604"/>
      <c r="K18" s="604"/>
      <c r="L18" s="604"/>
      <c r="M18" s="604"/>
      <c r="N18" s="604"/>
      <c r="O18" s="604"/>
      <c r="P18" s="604"/>
      <c r="Q18" s="604"/>
      <c r="R18" s="604"/>
    </row>
    <row r="19" spans="1:18" ht="11.25" customHeight="1" x14ac:dyDescent="0.25">
      <c r="A19" s="607"/>
      <c r="B19" s="609" t="s">
        <v>7</v>
      </c>
      <c r="C19" s="604" t="s">
        <v>121</v>
      </c>
      <c r="D19" s="604"/>
      <c r="E19" s="604"/>
      <c r="F19" s="604"/>
      <c r="G19" s="604"/>
      <c r="H19" s="604"/>
      <c r="I19" s="604"/>
      <c r="J19" s="604"/>
      <c r="K19" s="604"/>
      <c r="L19" s="604"/>
      <c r="M19" s="604"/>
      <c r="N19" s="604"/>
      <c r="O19" s="604"/>
      <c r="P19" s="604"/>
      <c r="Q19" s="604"/>
      <c r="R19" s="604"/>
    </row>
    <row r="20" spans="1:18" ht="11.25" customHeight="1" x14ac:dyDescent="0.25">
      <c r="A20" s="607"/>
      <c r="B20" s="609" t="s">
        <v>13</v>
      </c>
      <c r="C20" s="604" t="s">
        <v>122</v>
      </c>
      <c r="D20" s="604"/>
      <c r="E20" s="604"/>
      <c r="F20" s="604"/>
      <c r="G20" s="604"/>
      <c r="H20" s="604"/>
      <c r="I20" s="604"/>
      <c r="J20" s="604"/>
      <c r="K20" s="604"/>
      <c r="L20" s="604"/>
      <c r="M20" s="604"/>
      <c r="N20" s="604"/>
      <c r="O20" s="604"/>
      <c r="P20" s="604"/>
      <c r="Q20" s="604"/>
      <c r="R20" s="604"/>
    </row>
    <row r="21" spans="1:18" ht="11.25" customHeight="1" x14ac:dyDescent="0.25">
      <c r="A21" s="607" t="s">
        <v>123</v>
      </c>
      <c r="B21" s="604" t="s">
        <v>124</v>
      </c>
      <c r="C21" s="604"/>
      <c r="D21" s="604"/>
      <c r="E21" s="604"/>
      <c r="F21" s="604"/>
      <c r="G21" s="604"/>
      <c r="H21" s="604"/>
      <c r="I21" s="604"/>
      <c r="J21" s="604"/>
      <c r="K21" s="604"/>
      <c r="L21" s="604"/>
      <c r="M21" s="604"/>
      <c r="N21" s="604"/>
      <c r="O21" s="604"/>
      <c r="P21" s="604"/>
      <c r="Q21" s="604"/>
      <c r="R21" s="604"/>
    </row>
    <row r="22" spans="1:18" ht="11.25" customHeight="1" x14ac:dyDescent="0.25">
      <c r="A22" s="607" t="s">
        <v>125</v>
      </c>
      <c r="B22" s="604" t="s">
        <v>126</v>
      </c>
      <c r="C22" s="604"/>
      <c r="D22" s="604"/>
      <c r="E22" s="604"/>
      <c r="F22" s="604"/>
      <c r="G22" s="604"/>
      <c r="H22" s="604"/>
      <c r="I22" s="604"/>
      <c r="J22" s="604"/>
      <c r="K22" s="604"/>
      <c r="L22" s="604"/>
      <c r="M22" s="604"/>
      <c r="N22" s="604"/>
      <c r="O22" s="604"/>
      <c r="P22" s="604"/>
      <c r="Q22" s="604"/>
      <c r="R22" s="604"/>
    </row>
    <row r="23" spans="1:18" ht="11.25" customHeight="1" x14ac:dyDescent="0.25">
      <c r="A23" s="607"/>
      <c r="B23" s="604" t="s">
        <v>127</v>
      </c>
      <c r="C23" s="604"/>
      <c r="D23" s="604"/>
      <c r="E23" s="604"/>
      <c r="F23" s="604"/>
      <c r="G23" s="604"/>
      <c r="H23" s="604"/>
      <c r="I23" s="604"/>
      <c r="J23" s="604"/>
      <c r="K23" s="604"/>
      <c r="L23" s="604"/>
      <c r="M23" s="604"/>
      <c r="N23" s="604"/>
      <c r="O23" s="604"/>
      <c r="P23" s="604"/>
      <c r="Q23" s="604"/>
      <c r="R23" s="604"/>
    </row>
    <row r="24" spans="1:18" ht="11.25" customHeight="1" x14ac:dyDescent="0.25">
      <c r="A24" s="607" t="s">
        <v>128</v>
      </c>
      <c r="B24" s="604" t="s">
        <v>129</v>
      </c>
      <c r="C24" s="604"/>
      <c r="D24" s="604"/>
      <c r="E24" s="604"/>
      <c r="F24" s="604"/>
      <c r="G24" s="604"/>
      <c r="H24" s="604"/>
      <c r="I24" s="604"/>
      <c r="J24" s="604"/>
      <c r="K24" s="604"/>
      <c r="L24" s="604"/>
      <c r="M24" s="604"/>
      <c r="N24" s="604"/>
      <c r="O24" s="604"/>
      <c r="P24" s="604"/>
      <c r="Q24" s="604"/>
      <c r="R24" s="604"/>
    </row>
    <row r="25" spans="1:18" ht="11.25" customHeight="1" x14ac:dyDescent="0.25">
      <c r="A25" s="607"/>
      <c r="B25" s="604" t="s">
        <v>130</v>
      </c>
      <c r="C25" s="604"/>
      <c r="D25" s="604"/>
      <c r="E25" s="604"/>
      <c r="F25" s="604"/>
      <c r="G25" s="604"/>
      <c r="H25" s="604"/>
      <c r="I25" s="604"/>
      <c r="J25" s="604"/>
      <c r="K25" s="604"/>
      <c r="L25" s="604"/>
      <c r="M25" s="604"/>
      <c r="N25" s="604"/>
      <c r="O25" s="604"/>
      <c r="P25" s="604"/>
      <c r="Q25" s="604"/>
      <c r="R25" s="604"/>
    </row>
    <row r="26" spans="1:18" ht="11.25" customHeight="1" x14ac:dyDescent="0.25">
      <c r="A26" s="607"/>
      <c r="B26" s="604" t="s">
        <v>131</v>
      </c>
      <c r="C26" s="604"/>
      <c r="D26" s="604"/>
      <c r="E26" s="604"/>
      <c r="F26" s="604"/>
      <c r="G26" s="604"/>
      <c r="H26" s="604"/>
      <c r="I26" s="604"/>
      <c r="J26" s="604"/>
      <c r="K26" s="604"/>
      <c r="L26" s="604"/>
      <c r="M26" s="604"/>
      <c r="N26" s="604"/>
      <c r="O26" s="604"/>
      <c r="P26" s="604"/>
      <c r="Q26" s="604"/>
      <c r="R26" s="604"/>
    </row>
    <row r="27" spans="1:18" ht="11.25" customHeight="1" x14ac:dyDescent="0.25">
      <c r="A27" s="607" t="s">
        <v>132</v>
      </c>
      <c r="B27" s="604" t="s">
        <v>133</v>
      </c>
      <c r="C27" s="604"/>
      <c r="D27" s="604"/>
      <c r="E27" s="604"/>
      <c r="F27" s="604"/>
      <c r="G27" s="604"/>
      <c r="H27" s="604"/>
      <c r="I27" s="604"/>
      <c r="J27" s="604"/>
      <c r="K27" s="604"/>
      <c r="L27" s="604"/>
      <c r="M27" s="604"/>
      <c r="N27" s="604"/>
      <c r="O27" s="604"/>
      <c r="P27" s="604"/>
      <c r="Q27" s="604"/>
      <c r="R27" s="604"/>
    </row>
    <row r="28" spans="1:18" ht="11.25" customHeight="1" x14ac:dyDescent="0.25">
      <c r="A28" s="607"/>
      <c r="B28" s="604" t="s">
        <v>134</v>
      </c>
      <c r="C28" s="604"/>
      <c r="D28" s="604"/>
      <c r="E28" s="604"/>
      <c r="F28" s="604"/>
      <c r="G28" s="604"/>
      <c r="H28" s="604"/>
      <c r="I28" s="604"/>
      <c r="J28" s="604"/>
      <c r="K28" s="604"/>
      <c r="L28" s="604"/>
      <c r="M28" s="604"/>
      <c r="N28" s="604"/>
      <c r="O28" s="604"/>
      <c r="P28" s="604"/>
      <c r="Q28" s="604"/>
      <c r="R28" s="604"/>
    </row>
    <row r="29" spans="1:18" ht="11.25" customHeight="1" x14ac:dyDescent="0.25">
      <c r="A29" s="607"/>
      <c r="B29" s="604" t="s">
        <v>135</v>
      </c>
      <c r="C29" s="604"/>
      <c r="D29" s="604"/>
      <c r="E29" s="604"/>
      <c r="F29" s="604"/>
      <c r="G29" s="604"/>
      <c r="H29" s="604"/>
      <c r="I29" s="604"/>
      <c r="J29" s="604"/>
      <c r="K29" s="604"/>
      <c r="L29" s="604"/>
      <c r="M29" s="604"/>
      <c r="N29" s="604"/>
      <c r="O29" s="604"/>
      <c r="P29" s="604"/>
      <c r="Q29" s="604"/>
      <c r="R29" s="604"/>
    </row>
    <row r="30" spans="1:18" ht="11.25" customHeight="1" x14ac:dyDescent="0.25">
      <c r="A30" s="607" t="s">
        <v>136</v>
      </c>
      <c r="B30" s="604" t="s">
        <v>137</v>
      </c>
      <c r="C30" s="604"/>
      <c r="D30" s="604"/>
      <c r="E30" s="604"/>
      <c r="F30" s="604"/>
      <c r="G30" s="604"/>
      <c r="H30" s="604"/>
      <c r="I30" s="604"/>
      <c r="J30" s="604"/>
      <c r="K30" s="604"/>
      <c r="L30" s="604"/>
      <c r="M30" s="604"/>
      <c r="N30" s="604"/>
      <c r="O30" s="604"/>
      <c r="P30" s="604"/>
      <c r="Q30" s="604"/>
      <c r="R30" s="604"/>
    </row>
    <row r="31" spans="1:18" ht="11.25" customHeight="1" x14ac:dyDescent="0.25">
      <c r="A31" s="607"/>
      <c r="B31" s="609" t="s">
        <v>0</v>
      </c>
      <c r="C31" s="604" t="s">
        <v>138</v>
      </c>
      <c r="D31" s="604"/>
      <c r="E31" s="604"/>
      <c r="F31" s="604"/>
      <c r="G31" s="604"/>
      <c r="H31" s="604"/>
      <c r="I31" s="604"/>
      <c r="J31" s="604"/>
      <c r="K31" s="604"/>
      <c r="L31" s="604"/>
      <c r="M31" s="604"/>
      <c r="N31" s="604"/>
      <c r="O31" s="604"/>
      <c r="P31" s="604"/>
      <c r="Q31" s="604"/>
      <c r="R31" s="604"/>
    </row>
    <row r="32" spans="1:18" ht="11.25" customHeight="1" x14ac:dyDescent="0.25">
      <c r="A32" s="607"/>
      <c r="B32" s="605"/>
      <c r="C32" s="604" t="s">
        <v>139</v>
      </c>
      <c r="D32" s="604"/>
      <c r="E32" s="604"/>
      <c r="F32" s="604"/>
      <c r="G32" s="604"/>
      <c r="H32" s="604"/>
      <c r="I32" s="604"/>
      <c r="J32" s="604"/>
      <c r="K32" s="604"/>
      <c r="L32" s="604"/>
      <c r="M32" s="604"/>
      <c r="N32" s="604"/>
      <c r="O32" s="604"/>
      <c r="P32" s="604"/>
      <c r="Q32" s="604"/>
      <c r="R32" s="604"/>
    </row>
    <row r="33" spans="1:18" ht="11.25" customHeight="1" x14ac:dyDescent="0.25">
      <c r="A33" s="607"/>
      <c r="B33" s="610" t="s">
        <v>59</v>
      </c>
      <c r="C33" s="604" t="s">
        <v>140</v>
      </c>
      <c r="D33" s="604"/>
      <c r="E33" s="604"/>
      <c r="F33" s="604"/>
      <c r="G33" s="604"/>
      <c r="H33" s="604"/>
      <c r="I33" s="604"/>
      <c r="J33" s="604"/>
      <c r="K33" s="604"/>
      <c r="L33" s="604"/>
      <c r="M33" s="604"/>
      <c r="N33" s="604"/>
      <c r="O33" s="604"/>
      <c r="P33" s="604"/>
      <c r="Q33" s="604"/>
      <c r="R33" s="604"/>
    </row>
    <row r="34" spans="1:18" ht="11.25" customHeight="1" x14ac:dyDescent="0.25">
      <c r="A34" s="607"/>
      <c r="B34" s="610" t="s">
        <v>60</v>
      </c>
      <c r="C34" s="604" t="s">
        <v>141</v>
      </c>
      <c r="D34" s="604"/>
      <c r="E34" s="604"/>
      <c r="F34" s="604"/>
      <c r="G34" s="604"/>
      <c r="H34" s="604"/>
      <c r="I34" s="604"/>
      <c r="J34" s="604"/>
      <c r="K34" s="604"/>
      <c r="L34" s="604"/>
      <c r="M34" s="604"/>
      <c r="N34" s="604"/>
      <c r="O34" s="604"/>
      <c r="P34" s="604"/>
      <c r="Q34" s="604"/>
      <c r="R34" s="604"/>
    </row>
    <row r="35" spans="1:18" ht="11.25" customHeight="1" x14ac:dyDescent="0.25">
      <c r="A35" s="607"/>
      <c r="B35" s="609" t="s">
        <v>7</v>
      </c>
      <c r="C35" s="604" t="s">
        <v>142</v>
      </c>
      <c r="D35" s="604"/>
      <c r="E35" s="604"/>
      <c r="F35" s="604"/>
      <c r="G35" s="604"/>
      <c r="H35" s="604"/>
      <c r="I35" s="604"/>
      <c r="J35" s="604"/>
      <c r="K35" s="604"/>
      <c r="L35" s="604"/>
      <c r="M35" s="604"/>
      <c r="N35" s="604"/>
      <c r="O35" s="604"/>
      <c r="P35" s="604"/>
      <c r="Q35" s="604"/>
      <c r="R35" s="604"/>
    </row>
    <row r="36" spans="1:18" ht="11.25" customHeight="1" x14ac:dyDescent="0.25">
      <c r="A36" s="607"/>
      <c r="B36" s="604"/>
      <c r="C36" s="604" t="s">
        <v>143</v>
      </c>
      <c r="D36" s="604"/>
      <c r="E36" s="604"/>
      <c r="F36" s="604"/>
      <c r="G36" s="604"/>
      <c r="H36" s="604"/>
      <c r="I36" s="604"/>
      <c r="J36" s="604"/>
      <c r="K36" s="604"/>
      <c r="L36" s="604"/>
      <c r="M36" s="604"/>
      <c r="N36" s="604"/>
      <c r="O36" s="604"/>
      <c r="P36" s="604"/>
      <c r="Q36" s="604"/>
      <c r="R36" s="604"/>
    </row>
    <row r="37" spans="1:18" ht="11.25" customHeight="1" x14ac:dyDescent="0.25">
      <c r="A37" s="607"/>
      <c r="B37" s="605"/>
      <c r="C37" s="604" t="s">
        <v>144</v>
      </c>
      <c r="D37" s="604"/>
      <c r="E37" s="604"/>
      <c r="F37" s="604"/>
      <c r="G37" s="604"/>
      <c r="H37" s="604"/>
      <c r="I37" s="604"/>
      <c r="J37" s="604"/>
      <c r="K37" s="604"/>
      <c r="L37" s="604"/>
      <c r="M37" s="604"/>
      <c r="N37" s="604"/>
      <c r="O37" s="604"/>
      <c r="P37" s="604"/>
      <c r="Q37" s="604"/>
      <c r="R37" s="604"/>
    </row>
    <row r="38" spans="1:18" ht="11.25" customHeight="1" x14ac:dyDescent="0.25">
      <c r="A38" s="607" t="s">
        <v>145</v>
      </c>
      <c r="B38" s="604" t="s">
        <v>146</v>
      </c>
      <c r="C38" s="604"/>
      <c r="D38" s="604"/>
      <c r="E38" s="604"/>
      <c r="F38" s="604"/>
      <c r="G38" s="604"/>
      <c r="H38" s="604"/>
      <c r="I38" s="604"/>
      <c r="J38" s="604"/>
      <c r="K38" s="604"/>
      <c r="L38" s="604"/>
      <c r="M38" s="604"/>
      <c r="N38" s="604"/>
      <c r="O38" s="604"/>
      <c r="P38" s="604"/>
      <c r="Q38" s="604"/>
      <c r="R38" s="604"/>
    </row>
    <row r="39" spans="1:18" ht="11.25" customHeight="1" x14ac:dyDescent="0.25">
      <c r="A39" s="607"/>
      <c r="B39" s="609" t="s">
        <v>0</v>
      </c>
      <c r="C39" s="604" t="s">
        <v>147</v>
      </c>
      <c r="D39" s="604"/>
      <c r="E39" s="604"/>
      <c r="F39" s="604"/>
      <c r="G39" s="604"/>
      <c r="H39" s="604"/>
      <c r="I39" s="604"/>
      <c r="J39" s="604"/>
      <c r="K39" s="604"/>
      <c r="L39" s="604"/>
      <c r="M39" s="604"/>
      <c r="N39" s="604"/>
      <c r="O39" s="604"/>
      <c r="P39" s="604"/>
      <c r="Q39" s="604"/>
      <c r="R39" s="604"/>
    </row>
    <row r="40" spans="1:18" ht="11.25" customHeight="1" x14ac:dyDescent="0.25">
      <c r="A40" s="607"/>
      <c r="B40" s="609"/>
      <c r="C40" s="604" t="s">
        <v>148</v>
      </c>
      <c r="D40" s="604"/>
      <c r="E40" s="604"/>
      <c r="F40" s="604"/>
      <c r="G40" s="604"/>
      <c r="H40" s="604"/>
      <c r="I40" s="604"/>
      <c r="J40" s="604"/>
      <c r="K40" s="604"/>
      <c r="L40" s="604"/>
      <c r="M40" s="604"/>
      <c r="N40" s="604"/>
      <c r="O40" s="604"/>
      <c r="P40" s="604"/>
      <c r="Q40" s="604"/>
      <c r="R40" s="604"/>
    </row>
    <row r="41" spans="1:18" ht="11.25" customHeight="1" x14ac:dyDescent="0.25">
      <c r="A41" s="607"/>
      <c r="B41" s="609" t="s">
        <v>7</v>
      </c>
      <c r="C41" s="604" t="s">
        <v>149</v>
      </c>
      <c r="D41" s="604"/>
      <c r="E41" s="604"/>
      <c r="F41" s="604"/>
      <c r="G41" s="604"/>
      <c r="H41" s="604"/>
      <c r="I41" s="604"/>
      <c r="J41" s="604"/>
      <c r="K41" s="604"/>
      <c r="L41" s="604"/>
      <c r="M41" s="604"/>
      <c r="N41" s="604"/>
      <c r="O41" s="604"/>
      <c r="P41" s="604"/>
      <c r="Q41" s="604"/>
      <c r="R41" s="604"/>
    </row>
    <row r="42" spans="1:18" ht="11.25" customHeight="1" x14ac:dyDescent="0.25">
      <c r="A42" s="607"/>
      <c r="B42" s="604"/>
      <c r="C42" s="604" t="s">
        <v>150</v>
      </c>
      <c r="D42" s="604"/>
      <c r="E42" s="604"/>
      <c r="F42" s="604"/>
      <c r="G42" s="604"/>
      <c r="H42" s="604"/>
      <c r="I42" s="604"/>
      <c r="J42" s="604"/>
      <c r="K42" s="604"/>
      <c r="L42" s="604"/>
      <c r="M42" s="604"/>
      <c r="N42" s="604"/>
      <c r="O42" s="604"/>
      <c r="P42" s="604"/>
      <c r="Q42" s="604"/>
      <c r="R42" s="604"/>
    </row>
    <row r="43" spans="1:18" ht="11.25" customHeight="1" x14ac:dyDescent="0.25">
      <c r="A43" s="607"/>
      <c r="B43" s="604"/>
      <c r="C43" s="605"/>
      <c r="D43" s="605"/>
      <c r="E43" s="605"/>
      <c r="F43" s="605"/>
      <c r="G43" s="605"/>
      <c r="H43" s="605"/>
      <c r="I43" s="605"/>
      <c r="J43" s="605"/>
      <c r="K43" s="605"/>
      <c r="L43" s="605"/>
      <c r="M43" s="605"/>
      <c r="N43" s="605"/>
      <c r="O43" s="605"/>
      <c r="P43" s="605"/>
      <c r="Q43" s="605"/>
      <c r="R43" s="605"/>
    </row>
    <row r="44" spans="1:18" ht="11.25" customHeight="1" x14ac:dyDescent="0.25">
      <c r="A44" s="603" t="s">
        <v>151</v>
      </c>
      <c r="B44" s="608"/>
      <c r="C44" s="605"/>
      <c r="D44" s="605"/>
      <c r="E44" s="605"/>
      <c r="F44" s="605"/>
      <c r="G44" s="605"/>
      <c r="H44" s="605"/>
      <c r="I44" s="605"/>
      <c r="J44" s="605"/>
      <c r="K44" s="605"/>
      <c r="L44" s="605"/>
      <c r="M44" s="605"/>
      <c r="N44" s="605"/>
      <c r="O44" s="605"/>
      <c r="P44" s="605"/>
      <c r="Q44" s="605"/>
      <c r="R44" s="605"/>
    </row>
    <row r="45" spans="1:18" ht="11.25" customHeight="1" x14ac:dyDescent="0.25">
      <c r="A45" s="607" t="s">
        <v>105</v>
      </c>
      <c r="B45" s="604" t="s">
        <v>152</v>
      </c>
      <c r="C45" s="604"/>
      <c r="D45" s="604"/>
      <c r="E45" s="604"/>
      <c r="F45" s="604"/>
      <c r="G45" s="604"/>
      <c r="H45" s="604"/>
      <c r="I45" s="604"/>
      <c r="J45" s="604"/>
      <c r="K45" s="604"/>
      <c r="L45" s="604"/>
      <c r="M45" s="604"/>
      <c r="N45" s="604"/>
      <c r="O45" s="604"/>
      <c r="P45" s="604"/>
      <c r="Q45" s="604"/>
      <c r="R45" s="604"/>
    </row>
    <row r="46" spans="1:18" ht="11.25" customHeight="1" x14ac:dyDescent="0.25">
      <c r="A46" s="607"/>
      <c r="B46" s="604" t="s">
        <v>153</v>
      </c>
      <c r="C46" s="604"/>
      <c r="D46" s="604"/>
      <c r="E46" s="604"/>
      <c r="F46" s="604"/>
      <c r="G46" s="604"/>
      <c r="H46" s="604"/>
      <c r="I46" s="604"/>
      <c r="J46" s="604"/>
      <c r="K46" s="604"/>
      <c r="L46" s="604"/>
      <c r="M46" s="604"/>
      <c r="N46" s="604"/>
      <c r="O46" s="604"/>
      <c r="P46" s="604"/>
      <c r="Q46" s="604"/>
      <c r="R46" s="604"/>
    </row>
    <row r="47" spans="1:18" ht="11.25" customHeight="1" x14ac:dyDescent="0.25">
      <c r="A47" s="607"/>
      <c r="B47" s="604" t="s">
        <v>154</v>
      </c>
      <c r="C47" s="604"/>
      <c r="D47" s="604"/>
      <c r="E47" s="604"/>
      <c r="F47" s="604"/>
      <c r="G47" s="604"/>
      <c r="H47" s="604"/>
      <c r="I47" s="604"/>
      <c r="J47" s="604"/>
      <c r="K47" s="604"/>
      <c r="L47" s="604"/>
      <c r="M47" s="604"/>
      <c r="N47" s="604"/>
      <c r="O47" s="604"/>
      <c r="P47" s="604"/>
      <c r="Q47" s="604"/>
      <c r="R47" s="604"/>
    </row>
    <row r="48" spans="1:18" ht="11.25" customHeight="1" x14ac:dyDescent="0.25">
      <c r="A48" s="607"/>
      <c r="B48" s="604" t="s">
        <v>155</v>
      </c>
      <c r="C48" s="604"/>
      <c r="D48" s="604"/>
      <c r="E48" s="604"/>
      <c r="F48" s="604"/>
      <c r="G48" s="604"/>
      <c r="H48" s="604"/>
      <c r="I48" s="604"/>
      <c r="J48" s="604"/>
      <c r="K48" s="604"/>
      <c r="L48" s="604"/>
      <c r="M48" s="604"/>
      <c r="N48" s="604"/>
      <c r="O48" s="604"/>
      <c r="P48" s="604"/>
      <c r="Q48" s="604"/>
      <c r="R48" s="604"/>
    </row>
    <row r="49" spans="1:18" ht="11.25" customHeight="1" x14ac:dyDescent="0.25">
      <c r="A49" s="607" t="s">
        <v>116</v>
      </c>
      <c r="B49" s="604" t="s">
        <v>156</v>
      </c>
      <c r="C49" s="604"/>
      <c r="D49" s="604"/>
      <c r="E49" s="604"/>
      <c r="F49" s="604"/>
      <c r="G49" s="604"/>
      <c r="H49" s="604"/>
      <c r="I49" s="604"/>
      <c r="J49" s="604"/>
      <c r="K49" s="604"/>
      <c r="L49" s="604"/>
      <c r="M49" s="604"/>
      <c r="N49" s="604"/>
      <c r="O49" s="604"/>
      <c r="P49" s="604"/>
      <c r="Q49" s="604"/>
      <c r="R49" s="604"/>
    </row>
    <row r="50" spans="1:18" ht="11.25" customHeight="1" x14ac:dyDescent="0.25">
      <c r="A50" s="607"/>
      <c r="B50" s="604" t="s">
        <v>157</v>
      </c>
      <c r="C50" s="604"/>
      <c r="D50" s="604"/>
      <c r="E50" s="604"/>
      <c r="F50" s="604"/>
      <c r="G50" s="604"/>
      <c r="H50" s="604"/>
      <c r="I50" s="604"/>
      <c r="J50" s="604"/>
      <c r="K50" s="604"/>
      <c r="L50" s="604"/>
      <c r="M50" s="604"/>
      <c r="N50" s="604"/>
      <c r="O50" s="604"/>
      <c r="P50" s="604"/>
      <c r="Q50" s="604"/>
      <c r="R50" s="604"/>
    </row>
    <row r="51" spans="1:18" ht="11.25" customHeight="1" x14ac:dyDescent="0.25">
      <c r="A51" s="607"/>
      <c r="B51" s="604" t="s">
        <v>158</v>
      </c>
      <c r="C51" s="604"/>
      <c r="D51" s="604"/>
      <c r="E51" s="604"/>
      <c r="F51" s="604"/>
      <c r="G51" s="604"/>
      <c r="H51" s="604"/>
      <c r="I51" s="604"/>
      <c r="J51" s="604"/>
      <c r="K51" s="604"/>
      <c r="L51" s="604"/>
      <c r="M51" s="604"/>
      <c r="N51" s="604"/>
      <c r="O51" s="604"/>
      <c r="P51" s="604"/>
      <c r="Q51" s="604"/>
      <c r="R51" s="604"/>
    </row>
    <row r="52" spans="1:18" ht="11.25" customHeight="1" x14ac:dyDescent="0.25">
      <c r="A52" s="607"/>
      <c r="B52" s="604"/>
      <c r="C52" s="605"/>
      <c r="D52" s="605"/>
      <c r="E52" s="605"/>
      <c r="F52" s="605"/>
      <c r="G52" s="605"/>
      <c r="H52" s="605"/>
      <c r="I52" s="605"/>
      <c r="J52" s="605"/>
      <c r="K52" s="605"/>
      <c r="L52" s="605"/>
      <c r="M52" s="605"/>
      <c r="N52" s="605"/>
      <c r="O52" s="605"/>
      <c r="P52" s="605"/>
      <c r="Q52" s="605"/>
      <c r="R52" s="605"/>
    </row>
    <row r="53" spans="1:18" ht="11.25" customHeight="1" x14ac:dyDescent="0.25">
      <c r="A53" s="603" t="s">
        <v>159</v>
      </c>
      <c r="B53" s="608"/>
      <c r="C53" s="605"/>
      <c r="D53" s="605"/>
      <c r="E53" s="605"/>
      <c r="F53" s="605"/>
      <c r="G53" s="605"/>
      <c r="H53" s="605"/>
      <c r="I53" s="605"/>
      <c r="J53" s="605"/>
      <c r="K53" s="605"/>
      <c r="L53" s="605"/>
      <c r="M53" s="605"/>
      <c r="N53" s="605"/>
      <c r="O53" s="605"/>
      <c r="P53" s="605"/>
      <c r="Q53" s="605"/>
      <c r="R53" s="605"/>
    </row>
    <row r="54" spans="1:18" ht="11.25" customHeight="1" x14ac:dyDescent="0.25">
      <c r="A54" s="607" t="s">
        <v>105</v>
      </c>
      <c r="B54" s="604" t="s">
        <v>160</v>
      </c>
      <c r="C54" s="604"/>
      <c r="D54" s="604"/>
      <c r="E54" s="604"/>
      <c r="F54" s="604"/>
      <c r="G54" s="604"/>
      <c r="H54" s="604"/>
      <c r="I54" s="604"/>
      <c r="J54" s="604"/>
      <c r="K54" s="604"/>
      <c r="L54" s="604"/>
      <c r="M54" s="604"/>
      <c r="N54" s="604"/>
      <c r="O54" s="604"/>
      <c r="P54" s="604"/>
      <c r="Q54" s="604"/>
      <c r="R54" s="604"/>
    </row>
    <row r="55" spans="1:18" ht="11.25" customHeight="1" x14ac:dyDescent="0.25">
      <c r="A55" s="607"/>
      <c r="B55" s="604" t="s">
        <v>161</v>
      </c>
      <c r="C55" s="604"/>
      <c r="D55" s="604"/>
      <c r="E55" s="604"/>
      <c r="F55" s="604"/>
      <c r="G55" s="604"/>
      <c r="H55" s="604"/>
      <c r="I55" s="604"/>
      <c r="J55" s="604"/>
      <c r="K55" s="604"/>
      <c r="L55" s="604"/>
      <c r="M55" s="604"/>
      <c r="N55" s="604"/>
      <c r="O55" s="604"/>
      <c r="P55" s="604"/>
      <c r="Q55" s="604"/>
      <c r="R55" s="604"/>
    </row>
    <row r="56" spans="1:18" ht="11.25" customHeight="1" x14ac:dyDescent="0.25">
      <c r="A56" s="607"/>
      <c r="B56" s="604" t="s">
        <v>162</v>
      </c>
      <c r="C56" s="604"/>
      <c r="D56" s="604"/>
      <c r="E56" s="604"/>
      <c r="F56" s="604"/>
      <c r="G56" s="604"/>
      <c r="H56" s="604"/>
      <c r="I56" s="604"/>
      <c r="J56" s="604"/>
      <c r="K56" s="604"/>
      <c r="L56" s="604"/>
      <c r="M56" s="604"/>
      <c r="N56" s="604"/>
      <c r="O56" s="604"/>
      <c r="P56" s="604"/>
      <c r="Q56" s="604"/>
      <c r="R56" s="604"/>
    </row>
    <row r="57" spans="1:18" ht="11.25" customHeight="1" x14ac:dyDescent="0.25">
      <c r="A57" s="607"/>
      <c r="B57" s="604" t="s">
        <v>163</v>
      </c>
      <c r="C57" s="604"/>
      <c r="D57" s="604"/>
      <c r="E57" s="604"/>
      <c r="F57" s="604"/>
      <c r="G57" s="604"/>
      <c r="H57" s="604"/>
      <c r="I57" s="604"/>
      <c r="J57" s="604"/>
      <c r="K57" s="604"/>
      <c r="L57" s="604"/>
      <c r="M57" s="604"/>
      <c r="N57" s="604"/>
      <c r="O57" s="604"/>
      <c r="P57" s="604"/>
      <c r="Q57" s="604"/>
      <c r="R57" s="604"/>
    </row>
    <row r="58" spans="1:18" ht="11.25" customHeight="1" x14ac:dyDescent="0.25">
      <c r="A58" s="607" t="s">
        <v>116</v>
      </c>
      <c r="B58" s="604" t="s">
        <v>164</v>
      </c>
      <c r="C58" s="604"/>
      <c r="D58" s="604"/>
      <c r="E58" s="604"/>
      <c r="F58" s="604"/>
      <c r="G58" s="604"/>
      <c r="H58" s="604"/>
      <c r="I58" s="604"/>
      <c r="J58" s="604"/>
      <c r="K58" s="604"/>
      <c r="L58" s="604"/>
      <c r="M58" s="604"/>
      <c r="N58" s="604"/>
      <c r="O58" s="604"/>
      <c r="P58" s="604"/>
      <c r="Q58" s="604"/>
      <c r="R58" s="604"/>
    </row>
    <row r="59" spans="1:18" ht="11.25" customHeight="1" x14ac:dyDescent="0.25">
      <c r="A59" s="607"/>
      <c r="B59" s="604" t="s">
        <v>165</v>
      </c>
      <c r="C59" s="604"/>
      <c r="D59" s="604"/>
      <c r="E59" s="604"/>
      <c r="F59" s="604"/>
      <c r="G59" s="604"/>
      <c r="H59" s="604"/>
      <c r="I59" s="604"/>
      <c r="J59" s="604"/>
      <c r="K59" s="604"/>
      <c r="L59" s="604"/>
      <c r="M59" s="604"/>
      <c r="N59" s="604"/>
      <c r="O59" s="604"/>
      <c r="P59" s="604"/>
      <c r="Q59" s="604"/>
      <c r="R59" s="604"/>
    </row>
    <row r="60" spans="1:18" ht="11.25" customHeight="1" x14ac:dyDescent="0.25">
      <c r="A60" s="607"/>
      <c r="B60" s="604" t="s">
        <v>166</v>
      </c>
      <c r="C60" s="604"/>
      <c r="D60" s="604"/>
      <c r="E60" s="604"/>
      <c r="F60" s="604"/>
      <c r="G60" s="604"/>
      <c r="H60" s="604"/>
      <c r="I60" s="604"/>
      <c r="J60" s="604"/>
      <c r="K60" s="604"/>
      <c r="L60" s="604"/>
      <c r="M60" s="604"/>
      <c r="N60" s="604"/>
      <c r="O60" s="604"/>
      <c r="P60" s="604"/>
      <c r="Q60" s="604"/>
      <c r="R60" s="604"/>
    </row>
    <row r="61" spans="1:18" ht="11.25" customHeight="1" x14ac:dyDescent="0.25">
      <c r="A61" s="607"/>
      <c r="B61" s="604" t="s">
        <v>167</v>
      </c>
      <c r="C61" s="604"/>
      <c r="D61" s="604"/>
      <c r="E61" s="604"/>
      <c r="F61" s="604"/>
      <c r="G61" s="604"/>
      <c r="H61" s="604"/>
      <c r="I61" s="604"/>
      <c r="J61" s="604"/>
      <c r="K61" s="604"/>
      <c r="L61" s="604"/>
      <c r="M61" s="604"/>
      <c r="N61" s="604"/>
      <c r="O61" s="604"/>
      <c r="P61" s="604"/>
      <c r="Q61" s="604"/>
      <c r="R61" s="604"/>
    </row>
    <row r="62" spans="1:18" ht="11.25" customHeight="1" x14ac:dyDescent="0.25">
      <c r="A62" s="607"/>
      <c r="B62" s="604" t="s">
        <v>168</v>
      </c>
      <c r="C62" s="604"/>
      <c r="D62" s="604"/>
      <c r="E62" s="604"/>
      <c r="F62" s="604"/>
      <c r="G62" s="604"/>
      <c r="H62" s="604"/>
      <c r="I62" s="604"/>
      <c r="J62" s="604"/>
      <c r="K62" s="604"/>
      <c r="L62" s="604"/>
      <c r="M62" s="604"/>
      <c r="N62" s="604"/>
      <c r="O62" s="604"/>
      <c r="P62" s="604"/>
      <c r="Q62" s="604"/>
      <c r="R62" s="604"/>
    </row>
    <row r="63" spans="1:18" ht="11.25" customHeight="1" x14ac:dyDescent="0.25">
      <c r="A63" s="607"/>
      <c r="B63" s="604" t="s">
        <v>169</v>
      </c>
      <c r="C63" s="604"/>
      <c r="D63" s="604"/>
      <c r="E63" s="604"/>
      <c r="F63" s="604"/>
      <c r="G63" s="604"/>
      <c r="H63" s="604"/>
      <c r="I63" s="604"/>
      <c r="J63" s="604"/>
      <c r="K63" s="604"/>
      <c r="L63" s="604"/>
      <c r="M63" s="604"/>
      <c r="N63" s="604"/>
      <c r="O63" s="604"/>
      <c r="P63" s="604"/>
      <c r="Q63" s="604"/>
      <c r="R63" s="604"/>
    </row>
    <row r="64" spans="1:18" ht="11.25" customHeight="1" x14ac:dyDescent="0.25">
      <c r="A64" s="607"/>
      <c r="B64" s="604" t="s">
        <v>170</v>
      </c>
      <c r="C64" s="604"/>
      <c r="D64" s="604"/>
      <c r="E64" s="604"/>
      <c r="F64" s="604"/>
      <c r="G64" s="604"/>
      <c r="H64" s="604"/>
      <c r="I64" s="604"/>
      <c r="J64" s="604"/>
      <c r="K64" s="604"/>
      <c r="L64" s="604"/>
      <c r="M64" s="604"/>
      <c r="N64" s="604"/>
      <c r="O64" s="604"/>
      <c r="P64" s="604"/>
      <c r="Q64" s="604"/>
      <c r="R64" s="604"/>
    </row>
    <row r="65" spans="1:18" ht="11.25" customHeight="1" x14ac:dyDescent="0.25">
      <c r="A65" s="607"/>
      <c r="B65" s="604"/>
      <c r="C65" s="605"/>
      <c r="D65" s="605"/>
      <c r="E65" s="605"/>
      <c r="F65" s="605"/>
      <c r="G65" s="605"/>
      <c r="H65" s="605"/>
      <c r="I65" s="605"/>
      <c r="J65" s="605"/>
      <c r="K65" s="605"/>
      <c r="L65" s="605"/>
      <c r="M65" s="605"/>
      <c r="N65" s="605"/>
      <c r="O65" s="605"/>
      <c r="P65" s="605"/>
      <c r="Q65" s="605"/>
      <c r="R65" s="605"/>
    </row>
    <row r="66" spans="1:18" ht="11.25" customHeight="1" x14ac:dyDescent="0.25">
      <c r="A66" s="603" t="s">
        <v>171</v>
      </c>
      <c r="B66" s="608"/>
      <c r="C66" s="605"/>
      <c r="D66" s="605"/>
      <c r="E66" s="605"/>
      <c r="F66" s="605"/>
      <c r="G66" s="605"/>
      <c r="H66" s="605"/>
      <c r="I66" s="605"/>
      <c r="J66" s="605"/>
      <c r="K66" s="605"/>
      <c r="L66" s="605"/>
      <c r="M66" s="605"/>
      <c r="N66" s="605"/>
      <c r="O66" s="605"/>
      <c r="P66" s="605"/>
      <c r="Q66" s="605"/>
      <c r="R66" s="605"/>
    </row>
    <row r="67" spans="1:18" ht="11.25" customHeight="1" x14ac:dyDescent="0.25">
      <c r="A67" s="607" t="s">
        <v>105</v>
      </c>
      <c r="B67" s="604" t="s">
        <v>156</v>
      </c>
      <c r="C67" s="604"/>
      <c r="D67" s="604"/>
      <c r="E67" s="604"/>
      <c r="F67" s="604"/>
      <c r="G67" s="604"/>
      <c r="H67" s="604"/>
      <c r="I67" s="604"/>
      <c r="J67" s="604"/>
      <c r="K67" s="604"/>
      <c r="L67" s="604"/>
      <c r="M67" s="604"/>
      <c r="N67" s="604"/>
      <c r="O67" s="604"/>
      <c r="P67" s="604"/>
      <c r="Q67" s="604"/>
      <c r="R67" s="604"/>
    </row>
    <row r="68" spans="1:18" ht="11.25" customHeight="1" x14ac:dyDescent="0.25">
      <c r="A68" s="607"/>
      <c r="B68" s="604" t="s">
        <v>172</v>
      </c>
      <c r="C68" s="604"/>
      <c r="D68" s="604"/>
      <c r="E68" s="604"/>
      <c r="F68" s="604"/>
      <c r="G68" s="604"/>
      <c r="H68" s="604"/>
      <c r="I68" s="604"/>
      <c r="J68" s="604"/>
      <c r="K68" s="604"/>
      <c r="L68" s="604"/>
      <c r="M68" s="604"/>
      <c r="N68" s="604"/>
      <c r="O68" s="604"/>
      <c r="P68" s="604"/>
      <c r="Q68" s="604"/>
      <c r="R68" s="604"/>
    </row>
    <row r="69" spans="1:18" ht="11.25" customHeight="1" x14ac:dyDescent="0.25">
      <c r="A69" s="607"/>
      <c r="B69" s="604" t="s">
        <v>173</v>
      </c>
      <c r="C69" s="604"/>
      <c r="D69" s="604"/>
      <c r="E69" s="604"/>
      <c r="F69" s="604"/>
      <c r="G69" s="604"/>
      <c r="H69" s="604"/>
      <c r="I69" s="604"/>
      <c r="J69" s="604"/>
      <c r="K69" s="604"/>
      <c r="L69" s="604"/>
      <c r="M69" s="604"/>
      <c r="N69" s="604"/>
      <c r="O69" s="604"/>
      <c r="P69" s="604"/>
      <c r="Q69" s="604"/>
      <c r="R69" s="604"/>
    </row>
    <row r="70" spans="1:18" ht="11.25" customHeight="1" x14ac:dyDescent="0.25">
      <c r="A70" s="607" t="s">
        <v>116</v>
      </c>
      <c r="B70" s="604" t="s">
        <v>174</v>
      </c>
      <c r="C70" s="604"/>
      <c r="D70" s="604"/>
      <c r="E70" s="604"/>
      <c r="F70" s="604"/>
      <c r="G70" s="604"/>
      <c r="H70" s="604"/>
      <c r="I70" s="604"/>
      <c r="J70" s="604"/>
      <c r="K70" s="604"/>
      <c r="L70" s="604"/>
      <c r="M70" s="604"/>
      <c r="N70" s="604"/>
      <c r="O70" s="604"/>
      <c r="P70" s="604"/>
      <c r="Q70" s="604"/>
      <c r="R70" s="604"/>
    </row>
    <row r="71" spans="1:18" ht="11.25" customHeight="1" x14ac:dyDescent="0.25">
      <c r="A71" s="607"/>
      <c r="B71" s="604" t="s">
        <v>175</v>
      </c>
      <c r="C71" s="604"/>
      <c r="D71" s="604"/>
      <c r="E71" s="604"/>
      <c r="F71" s="604"/>
      <c r="G71" s="604"/>
      <c r="H71" s="604"/>
      <c r="I71" s="604"/>
      <c r="J71" s="604"/>
      <c r="K71" s="604"/>
      <c r="L71" s="604"/>
      <c r="M71" s="604"/>
      <c r="N71" s="604"/>
      <c r="O71" s="604"/>
      <c r="P71" s="604"/>
      <c r="Q71" s="604"/>
      <c r="R71" s="604"/>
    </row>
    <row r="72" spans="1:18" ht="11.25" customHeight="1" x14ac:dyDescent="0.25">
      <c r="A72" s="607"/>
      <c r="B72" s="604" t="s">
        <v>176</v>
      </c>
      <c r="C72" s="604"/>
      <c r="D72" s="604"/>
      <c r="E72" s="604"/>
      <c r="F72" s="604"/>
      <c r="G72" s="604"/>
      <c r="H72" s="604"/>
      <c r="I72" s="604"/>
      <c r="J72" s="604"/>
      <c r="K72" s="604"/>
      <c r="L72" s="604"/>
      <c r="M72" s="604"/>
      <c r="N72" s="604"/>
      <c r="O72" s="604"/>
      <c r="P72" s="604"/>
      <c r="Q72" s="604"/>
      <c r="R72" s="604"/>
    </row>
    <row r="73" spans="1:18" ht="11.25" customHeight="1" x14ac:dyDescent="0.25">
      <c r="A73" s="607" t="s">
        <v>123</v>
      </c>
      <c r="B73" s="604" t="s">
        <v>177</v>
      </c>
      <c r="C73" s="604"/>
      <c r="D73" s="604"/>
      <c r="E73" s="604"/>
      <c r="F73" s="604"/>
      <c r="G73" s="604"/>
      <c r="H73" s="604"/>
      <c r="I73" s="604"/>
      <c r="J73" s="604"/>
      <c r="K73" s="604"/>
      <c r="L73" s="604"/>
      <c r="M73" s="604"/>
      <c r="N73" s="604"/>
      <c r="O73" s="604"/>
      <c r="P73" s="604"/>
      <c r="Q73" s="604"/>
      <c r="R73" s="604"/>
    </row>
    <row r="74" spans="1:18" ht="11.25" customHeight="1" x14ac:dyDescent="0.25">
      <c r="A74" s="607"/>
      <c r="B74" s="604"/>
      <c r="C74" s="605"/>
      <c r="D74" s="605"/>
      <c r="E74" s="605"/>
      <c r="F74" s="605"/>
      <c r="G74" s="605"/>
      <c r="H74" s="605"/>
      <c r="I74" s="605"/>
      <c r="J74" s="605"/>
      <c r="K74" s="605"/>
      <c r="L74" s="605"/>
      <c r="M74" s="605"/>
      <c r="N74" s="605"/>
      <c r="O74" s="605"/>
      <c r="P74" s="605"/>
      <c r="Q74" s="605"/>
    </row>
  </sheetData>
  <sheetProtection algorithmName="SHA-512" hashValue="hGN1qHtg1+4fLHCpClc+0NrP/HQ4RQiFbLvd2lOkSgvZVTgZe2dCeFeSimbmUMP4/zKpXqrxOHF9a8l4uc6TNA==" saltValue="4ZcWi6YlADDv0ySaJklnDQ==" spinCount="100000" sheet="1" objects="1" scenarios="1"/>
  <pageMargins left="0.23622047244094491" right="0.23622047244094491" top="0.35433070866141736" bottom="0.27559055118110237" header="0.31496062992125984" footer="3.937007874015748E-2"/>
  <pageSetup paperSize="9" orientation="portrait" r:id="rId1"/>
  <headerFooter>
    <oddFooter>&amp;L&amp;8Antrag auf Förderung 
Landkreis Altenburger Land&amp;C&amp;8&amp;A&amp;R&amp;8Datum der Antragstellung &amp;D</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pageSetUpPr fitToPage="1"/>
  </sheetPr>
  <dimension ref="A1:B70"/>
  <sheetViews>
    <sheetView showGridLines="0" showRowColHeaders="0" zoomScaleNormal="100" workbookViewId="0">
      <selection activeCell="F17" sqref="F17"/>
    </sheetView>
  </sheetViews>
  <sheetFormatPr baseColWidth="10" defaultColWidth="11.42578125" defaultRowHeight="12.75" x14ac:dyDescent="0.2"/>
  <cols>
    <col min="1" max="1" width="40.140625" style="596" customWidth="1"/>
    <col min="2" max="2" width="50.140625" style="596" customWidth="1"/>
    <col min="3" max="16384" width="11.42578125" style="596"/>
  </cols>
  <sheetData>
    <row r="1" spans="1:2" ht="7.5" customHeight="1" x14ac:dyDescent="0.2">
      <c r="A1" s="595"/>
    </row>
    <row r="2" spans="1:2" ht="18.75" x14ac:dyDescent="0.2">
      <c r="A2" s="597" t="s">
        <v>443</v>
      </c>
    </row>
    <row r="3" spans="1:2" ht="7.5" customHeight="1" x14ac:dyDescent="0.2">
      <c r="A3" s="595"/>
    </row>
    <row r="4" spans="1:2" s="611" customFormat="1" ht="50.25" customHeight="1" x14ac:dyDescent="0.2">
      <c r="A4" s="804" t="s">
        <v>444</v>
      </c>
      <c r="B4" s="805"/>
    </row>
    <row r="5" spans="1:2" ht="14.25" customHeight="1" x14ac:dyDescent="0.2">
      <c r="A5" s="806" t="s">
        <v>607</v>
      </c>
      <c r="B5" s="805"/>
    </row>
    <row r="6" spans="1:2" ht="7.5" customHeight="1" x14ac:dyDescent="0.2">
      <c r="A6" s="595"/>
    </row>
    <row r="7" spans="1:2" ht="30" x14ac:dyDescent="0.2">
      <c r="A7" s="598" t="s">
        <v>445</v>
      </c>
      <c r="B7" s="599" t="s">
        <v>446</v>
      </c>
    </row>
    <row r="8" spans="1:2" ht="15" x14ac:dyDescent="0.2">
      <c r="A8" s="598" t="s">
        <v>79</v>
      </c>
      <c r="B8" s="599" t="s">
        <v>79</v>
      </c>
    </row>
    <row r="9" spans="1:2" ht="15" x14ac:dyDescent="0.2">
      <c r="A9" s="598" t="s">
        <v>447</v>
      </c>
      <c r="B9" s="599" t="s">
        <v>448</v>
      </c>
    </row>
    <row r="10" spans="1:2" ht="15" x14ac:dyDescent="0.2">
      <c r="A10" s="598" t="s">
        <v>449</v>
      </c>
      <c r="B10" s="599" t="s">
        <v>449</v>
      </c>
    </row>
    <row r="11" spans="1:2" ht="15" x14ac:dyDescent="0.2">
      <c r="A11" s="598" t="s">
        <v>450</v>
      </c>
      <c r="B11" s="599" t="s">
        <v>584</v>
      </c>
    </row>
    <row r="12" spans="1:2" ht="15" x14ac:dyDescent="0.2">
      <c r="A12" s="598" t="s">
        <v>451</v>
      </c>
      <c r="B12" s="599" t="s">
        <v>583</v>
      </c>
    </row>
    <row r="13" spans="1:2" ht="7.5" customHeight="1" x14ac:dyDescent="0.2">
      <c r="A13" s="595"/>
    </row>
    <row r="14" spans="1:2" ht="14.25" customHeight="1" x14ac:dyDescent="0.2">
      <c r="A14" s="806" t="s">
        <v>608</v>
      </c>
      <c r="B14" s="805"/>
    </row>
    <row r="15" spans="1:2" s="611" customFormat="1" ht="75.75" customHeight="1" x14ac:dyDescent="0.2">
      <c r="A15" s="804" t="s">
        <v>452</v>
      </c>
      <c r="B15" s="805"/>
    </row>
    <row r="16" spans="1:2" ht="7.5" customHeight="1" x14ac:dyDescent="0.2">
      <c r="A16" s="595"/>
    </row>
    <row r="17" spans="1:2" ht="16.5" customHeight="1" x14ac:dyDescent="0.2">
      <c r="A17" s="600" t="s">
        <v>453</v>
      </c>
      <c r="B17" s="600" t="s">
        <v>582</v>
      </c>
    </row>
    <row r="18" spans="1:2" ht="15" x14ac:dyDescent="0.2">
      <c r="A18" s="600" t="s">
        <v>454</v>
      </c>
      <c r="B18" s="600" t="s">
        <v>455</v>
      </c>
    </row>
    <row r="19" spans="1:2" ht="15" x14ac:dyDescent="0.2">
      <c r="A19" s="600" t="s">
        <v>456</v>
      </c>
      <c r="B19" s="600" t="s">
        <v>457</v>
      </c>
    </row>
    <row r="20" spans="1:2" ht="15" x14ac:dyDescent="0.2">
      <c r="A20" s="600" t="s">
        <v>458</v>
      </c>
      <c r="B20" s="600" t="s">
        <v>459</v>
      </c>
    </row>
    <row r="21" spans="1:2" ht="15" x14ac:dyDescent="0.2">
      <c r="A21" s="600" t="s">
        <v>460</v>
      </c>
      <c r="B21" s="600" t="s">
        <v>461</v>
      </c>
    </row>
    <row r="22" spans="1:2" ht="15" x14ac:dyDescent="0.2">
      <c r="A22" s="600" t="s">
        <v>462</v>
      </c>
      <c r="B22" s="600" t="s">
        <v>463</v>
      </c>
    </row>
    <row r="23" spans="1:2" ht="15" x14ac:dyDescent="0.2">
      <c r="A23" s="600" t="s">
        <v>464</v>
      </c>
      <c r="B23" s="600" t="s">
        <v>465</v>
      </c>
    </row>
    <row r="24" spans="1:2" ht="14.25" customHeight="1" x14ac:dyDescent="0.2">
      <c r="A24" s="600" t="s">
        <v>466</v>
      </c>
      <c r="B24" s="600" t="s">
        <v>467</v>
      </c>
    </row>
    <row r="25" spans="1:2" ht="15" x14ac:dyDescent="0.25">
      <c r="A25" s="601"/>
      <c r="B25" s="600" t="s">
        <v>468</v>
      </c>
    </row>
    <row r="26" spans="1:2" ht="7.5" customHeight="1" x14ac:dyDescent="0.2">
      <c r="A26" s="595"/>
    </row>
    <row r="27" spans="1:2" ht="36" customHeight="1" x14ac:dyDescent="0.2">
      <c r="A27" s="804" t="s">
        <v>469</v>
      </c>
      <c r="B27" s="805"/>
    </row>
    <row r="28" spans="1:2" ht="7.5" customHeight="1" x14ac:dyDescent="0.2">
      <c r="A28" s="595"/>
    </row>
    <row r="29" spans="1:2" ht="87.75" customHeight="1" x14ac:dyDescent="0.2">
      <c r="A29" s="804" t="s">
        <v>470</v>
      </c>
      <c r="B29" s="805"/>
    </row>
    <row r="30" spans="1:2" ht="7.5" customHeight="1" x14ac:dyDescent="0.2">
      <c r="A30" s="595"/>
    </row>
    <row r="31" spans="1:2" ht="61.5" customHeight="1" x14ac:dyDescent="0.2">
      <c r="A31" s="804" t="s">
        <v>471</v>
      </c>
      <c r="B31" s="805"/>
    </row>
    <row r="32" spans="1:2" ht="7.5" customHeight="1" x14ac:dyDescent="0.2">
      <c r="A32" s="595"/>
    </row>
    <row r="33" spans="1:2" ht="29.25" customHeight="1" x14ac:dyDescent="0.2">
      <c r="A33" s="804" t="s">
        <v>472</v>
      </c>
      <c r="B33" s="805"/>
    </row>
    <row r="34" spans="1:2" ht="29.25" customHeight="1" x14ac:dyDescent="0.25">
      <c r="A34" s="804" t="s">
        <v>473</v>
      </c>
      <c r="B34" s="807"/>
    </row>
    <row r="35" spans="1:2" ht="29.25" customHeight="1" x14ac:dyDescent="0.25">
      <c r="A35" s="804" t="s">
        <v>609</v>
      </c>
      <c r="B35" s="807"/>
    </row>
    <row r="36" spans="1:2" ht="15" x14ac:dyDescent="0.25">
      <c r="A36" s="804" t="s">
        <v>601</v>
      </c>
      <c r="B36" s="807"/>
    </row>
    <row r="37" spans="1:2" ht="29.25" customHeight="1" x14ac:dyDescent="0.25">
      <c r="A37" s="804" t="s">
        <v>600</v>
      </c>
      <c r="B37" s="807"/>
    </row>
    <row r="38" spans="1:2" ht="15" x14ac:dyDescent="0.25">
      <c r="A38" s="804" t="s">
        <v>474</v>
      </c>
      <c r="B38" s="807"/>
    </row>
    <row r="39" spans="1:2" ht="15" x14ac:dyDescent="0.25">
      <c r="A39" s="600"/>
      <c r="B39" s="602"/>
    </row>
    <row r="40" spans="1:2" ht="14.25" customHeight="1" x14ac:dyDescent="0.2">
      <c r="A40" s="806" t="s">
        <v>610</v>
      </c>
      <c r="B40" s="805"/>
    </row>
    <row r="41" spans="1:2" ht="7.5" customHeight="1" x14ac:dyDescent="0.2">
      <c r="A41" s="595"/>
    </row>
    <row r="42" spans="1:2" ht="89.25" customHeight="1" x14ac:dyDescent="0.2">
      <c r="A42" s="804" t="s">
        <v>475</v>
      </c>
      <c r="B42" s="805"/>
    </row>
    <row r="43" spans="1:2" ht="7.5" customHeight="1" x14ac:dyDescent="0.2">
      <c r="A43" s="595"/>
    </row>
    <row r="44" spans="1:2" ht="92.25" customHeight="1" x14ac:dyDescent="0.2">
      <c r="A44" s="804" t="s">
        <v>476</v>
      </c>
      <c r="B44" s="805"/>
    </row>
    <row r="45" spans="1:2" ht="7.5" customHeight="1" x14ac:dyDescent="0.2">
      <c r="A45" s="595"/>
    </row>
    <row r="46" spans="1:2" ht="14.25" customHeight="1" x14ac:dyDescent="0.2">
      <c r="A46" s="806" t="s">
        <v>611</v>
      </c>
      <c r="B46" s="805"/>
    </row>
    <row r="47" spans="1:2" ht="7.5" customHeight="1" x14ac:dyDescent="0.2">
      <c r="A47" s="595"/>
    </row>
    <row r="48" spans="1:2" ht="45.75" customHeight="1" x14ac:dyDescent="0.2">
      <c r="A48" s="804" t="s">
        <v>477</v>
      </c>
      <c r="B48" s="805"/>
    </row>
    <row r="49" spans="1:2" ht="7.5" customHeight="1" x14ac:dyDescent="0.2">
      <c r="A49" s="595"/>
    </row>
    <row r="50" spans="1:2" ht="14.25" customHeight="1" x14ac:dyDescent="0.2">
      <c r="A50" s="806" t="s">
        <v>612</v>
      </c>
      <c r="B50" s="805"/>
    </row>
    <row r="51" spans="1:2" ht="7.5" customHeight="1" x14ac:dyDescent="0.2">
      <c r="A51" s="595"/>
    </row>
    <row r="52" spans="1:2" ht="58.5" customHeight="1" x14ac:dyDescent="0.2">
      <c r="A52" s="804" t="s">
        <v>478</v>
      </c>
      <c r="B52" s="805"/>
    </row>
    <row r="53" spans="1:2" x14ac:dyDescent="0.2">
      <c r="A53" s="804" t="s">
        <v>613</v>
      </c>
      <c r="B53" s="805"/>
    </row>
    <row r="54" spans="1:2" x14ac:dyDescent="0.2">
      <c r="A54" s="804" t="s">
        <v>614</v>
      </c>
      <c r="B54" s="805"/>
    </row>
    <row r="55" spans="1:2" x14ac:dyDescent="0.2">
      <c r="A55" s="804" t="s">
        <v>615</v>
      </c>
      <c r="B55" s="805"/>
    </row>
    <row r="56" spans="1:2" ht="29.25" customHeight="1" x14ac:dyDescent="0.2">
      <c r="A56" s="804" t="s">
        <v>616</v>
      </c>
      <c r="B56" s="805"/>
    </row>
    <row r="57" spans="1:2" ht="30" customHeight="1" x14ac:dyDescent="0.25">
      <c r="A57" s="804" t="s">
        <v>479</v>
      </c>
      <c r="B57" s="807"/>
    </row>
    <row r="58" spans="1:2" ht="42.75" customHeight="1" x14ac:dyDescent="0.25">
      <c r="A58" s="804" t="s">
        <v>480</v>
      </c>
      <c r="B58" s="807"/>
    </row>
    <row r="59" spans="1:2" ht="14.25" customHeight="1" x14ac:dyDescent="0.25">
      <c r="A59" s="804" t="s">
        <v>481</v>
      </c>
      <c r="B59" s="807"/>
    </row>
    <row r="60" spans="1:2" ht="42.75" customHeight="1" x14ac:dyDescent="0.25">
      <c r="A60" s="804" t="s">
        <v>482</v>
      </c>
      <c r="B60" s="807"/>
    </row>
    <row r="61" spans="1:2" x14ac:dyDescent="0.2">
      <c r="A61" s="804" t="s">
        <v>617</v>
      </c>
      <c r="B61" s="805"/>
    </row>
    <row r="62" spans="1:2" x14ac:dyDescent="0.2">
      <c r="A62" s="804" t="s">
        <v>618</v>
      </c>
      <c r="B62" s="805"/>
    </row>
    <row r="63" spans="1:2" x14ac:dyDescent="0.2">
      <c r="A63" s="804" t="s">
        <v>619</v>
      </c>
      <c r="B63" s="805"/>
    </row>
    <row r="64" spans="1:2" x14ac:dyDescent="0.2">
      <c r="A64" s="804" t="s">
        <v>620</v>
      </c>
      <c r="B64" s="805"/>
    </row>
    <row r="65" spans="1:2" x14ac:dyDescent="0.2">
      <c r="A65" s="804" t="s">
        <v>621</v>
      </c>
      <c r="B65" s="805"/>
    </row>
    <row r="66" spans="1:2" ht="7.5" customHeight="1" x14ac:dyDescent="0.2">
      <c r="A66" s="595"/>
    </row>
    <row r="67" spans="1:2" x14ac:dyDescent="0.2">
      <c r="A67" s="804" t="s">
        <v>483</v>
      </c>
      <c r="B67" s="805"/>
    </row>
    <row r="68" spans="1:2" x14ac:dyDescent="0.2">
      <c r="A68" s="804" t="s">
        <v>484</v>
      </c>
      <c r="B68" s="805"/>
    </row>
    <row r="69" spans="1:2" x14ac:dyDescent="0.2">
      <c r="A69" s="804" t="s">
        <v>485</v>
      </c>
      <c r="B69" s="805"/>
    </row>
    <row r="70" spans="1:2" ht="12.75" customHeight="1" x14ac:dyDescent="0.2">
      <c r="A70" s="804" t="s">
        <v>486</v>
      </c>
      <c r="B70" s="804"/>
    </row>
  </sheetData>
  <sheetProtection algorithmName="SHA-512" hashValue="iGvFrhyO5kby6v4igZbXbMMhG8MYotq/wvHvycOc2qPBDL5yE5mgDlt0J+WXHqsrq7Sn4fQHd127Jb3EgcFQwQ==" saltValue="gPvOc/X8YMRW+iSrVRc2sg==" spinCount="100000" sheet="1" selectLockedCells="1" selectUnlockedCells="1"/>
  <customSheetViews>
    <customSheetView guid="{64EDB8CB-9FAE-442C-BA10-2255566A9D15}" fitToPage="1">
      <selection activeCell="K25" sqref="K25"/>
      <pageMargins left="0.70866141732283472" right="0.70866141732283472" top="0.78740157480314965" bottom="0.78740157480314965" header="0.31496062992125984" footer="0.31496062992125984"/>
      <pageSetup paperSize="9" scale="98" fitToHeight="2" orientation="portrait" horizontalDpi="0" verticalDpi="0" r:id="rId1"/>
      <headerFooter>
        <oddHeader>&amp;CLandratsamt Altenburger Land – Fachbereich Soziales, Jugend und Gesundheit
Datenschutzerklärung Förderverfahren</oddHeader>
      </headerFooter>
    </customSheetView>
    <customSheetView guid="{CB0F96DD-44E5-44A4-860F-548ECBB436AE}" fitToPage="1">
      <selection activeCell="K25" sqref="K25"/>
      <pageMargins left="0.70866141732283472" right="0.70866141732283472" top="0.78740157480314965" bottom="0.78740157480314965" header="0.31496062992125984" footer="0.31496062992125984"/>
      <pageSetup paperSize="9" scale="98" fitToHeight="2" orientation="portrait" horizontalDpi="0" verticalDpi="0" r:id="rId2"/>
      <headerFooter>
        <oddHeader>&amp;CLandratsamt Altenburger Land – Fachbereich Soziales, Jugend und Gesundheit
Datenschutzerklärung Förderverfahren</oddHeader>
      </headerFooter>
    </customSheetView>
  </customSheetViews>
  <mergeCells count="37">
    <mergeCell ref="A70:B70"/>
    <mergeCell ref="A63:B63"/>
    <mergeCell ref="A64:B64"/>
    <mergeCell ref="A65:B65"/>
    <mergeCell ref="A67:B67"/>
    <mergeCell ref="A68:B68"/>
    <mergeCell ref="A69:B69"/>
    <mergeCell ref="A62:B62"/>
    <mergeCell ref="A50:B50"/>
    <mergeCell ref="A52:B52"/>
    <mergeCell ref="A53:B53"/>
    <mergeCell ref="A54:B54"/>
    <mergeCell ref="A55:B55"/>
    <mergeCell ref="A56:B56"/>
    <mergeCell ref="A57:B57"/>
    <mergeCell ref="A58:B58"/>
    <mergeCell ref="A59:B59"/>
    <mergeCell ref="A60:B60"/>
    <mergeCell ref="A61:B61"/>
    <mergeCell ref="A48:B48"/>
    <mergeCell ref="A31:B31"/>
    <mergeCell ref="A33:B33"/>
    <mergeCell ref="A34:B34"/>
    <mergeCell ref="A35:B35"/>
    <mergeCell ref="A36:B36"/>
    <mergeCell ref="A37:B37"/>
    <mergeCell ref="A38:B38"/>
    <mergeCell ref="A40:B40"/>
    <mergeCell ref="A42:B42"/>
    <mergeCell ref="A44:B44"/>
    <mergeCell ref="A46:B46"/>
    <mergeCell ref="A29:B29"/>
    <mergeCell ref="A4:B4"/>
    <mergeCell ref="A5:B5"/>
    <mergeCell ref="A14:B14"/>
    <mergeCell ref="A15:B15"/>
    <mergeCell ref="A27:B27"/>
  </mergeCells>
  <hyperlinks>
    <hyperlink ref="A70" r:id="rId3" display="https://www.tlfdi.de/"/>
  </hyperlinks>
  <pageMargins left="0.70866141732283472" right="0.70866141732283472" top="0.78740157480314965" bottom="0.78740157480314965" header="0.31496062992125984" footer="0.31496062992125984"/>
  <pageSetup paperSize="9" scale="96" fitToHeight="2" orientation="portrait" r:id="rId4"/>
  <headerFooter>
    <oddHeader>&amp;CLandratsamt Altenburger Land – Fachbereich Soziales, Jugend und Gesundheit
Datenschutzerklärung Förderverfahren</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
    <pageSetUpPr fitToPage="1"/>
  </sheetPr>
  <dimension ref="A1:S181"/>
  <sheetViews>
    <sheetView showGridLines="0" showRowColHeaders="0" zoomScaleNormal="100" workbookViewId="0">
      <selection activeCell="A2" sqref="A2:S2"/>
    </sheetView>
  </sheetViews>
  <sheetFormatPr baseColWidth="10" defaultRowHeight="15" x14ac:dyDescent="0.25"/>
  <cols>
    <col min="1" max="1" width="4.140625" style="49" customWidth="1"/>
    <col min="2" max="18" width="5.140625" customWidth="1"/>
    <col min="19" max="19" width="1.42578125" customWidth="1"/>
  </cols>
  <sheetData>
    <row r="1" spans="1:19" x14ac:dyDescent="0.25">
      <c r="A1" s="42"/>
      <c r="B1" s="22"/>
      <c r="C1" s="22"/>
      <c r="D1" s="22"/>
      <c r="E1" s="22"/>
      <c r="F1" s="22"/>
      <c r="G1" s="22"/>
      <c r="H1" s="22"/>
      <c r="I1" s="22"/>
      <c r="J1" s="22"/>
      <c r="K1" s="22"/>
      <c r="L1" s="22"/>
      <c r="M1" s="22"/>
      <c r="N1" s="28" t="s">
        <v>85</v>
      </c>
      <c r="O1" s="738" t="str">
        <f>IF('Seite 1'!G17="","",'Seite 1'!G17)</f>
        <v/>
      </c>
      <c r="P1" s="739"/>
      <c r="Q1" s="739"/>
      <c r="R1" s="739"/>
      <c r="S1" s="29"/>
    </row>
    <row r="2" spans="1:19" x14ac:dyDescent="0.25">
      <c r="A2" s="740" t="s">
        <v>223</v>
      </c>
      <c r="B2" s="741"/>
      <c r="C2" s="741"/>
      <c r="D2" s="741"/>
      <c r="E2" s="741"/>
      <c r="F2" s="741"/>
      <c r="G2" s="741"/>
      <c r="H2" s="741"/>
      <c r="I2" s="741"/>
      <c r="J2" s="741"/>
      <c r="K2" s="741"/>
      <c r="L2" s="741"/>
      <c r="M2" s="741"/>
      <c r="N2" s="741"/>
      <c r="O2" s="741"/>
      <c r="P2" s="741"/>
      <c r="Q2" s="741"/>
      <c r="R2" s="741"/>
      <c r="S2" s="742"/>
    </row>
    <row r="3" spans="1:19" ht="19.5" customHeight="1" x14ac:dyDescent="0.25">
      <c r="A3" s="43" t="s">
        <v>224</v>
      </c>
      <c r="B3" s="31" t="s">
        <v>225</v>
      </c>
      <c r="C3" s="23"/>
      <c r="D3" s="23"/>
      <c r="E3" s="23"/>
      <c r="F3" s="23"/>
      <c r="G3" s="23"/>
      <c r="H3" s="23"/>
      <c r="I3" s="23"/>
      <c r="J3" s="23"/>
      <c r="K3" s="23"/>
      <c r="L3" s="23"/>
      <c r="M3" s="23"/>
      <c r="N3" s="23"/>
      <c r="O3" s="23"/>
      <c r="P3" s="23"/>
      <c r="Q3" s="23"/>
      <c r="R3" s="23"/>
      <c r="S3" s="30"/>
    </row>
    <row r="4" spans="1:19" s="24" customFormat="1" ht="12" x14ac:dyDescent="0.2">
      <c r="A4" s="44"/>
      <c r="B4" s="121" t="s">
        <v>226</v>
      </c>
      <c r="C4" s="32"/>
      <c r="D4" s="32"/>
      <c r="E4" s="32"/>
      <c r="F4" s="32"/>
      <c r="G4" s="32"/>
      <c r="H4" s="32"/>
      <c r="I4" s="32"/>
      <c r="J4" s="32"/>
      <c r="K4" s="32"/>
      <c r="L4" s="32"/>
      <c r="M4" s="32"/>
      <c r="N4" s="32"/>
      <c r="O4" s="32"/>
      <c r="P4" s="32"/>
      <c r="Q4" s="32"/>
      <c r="R4" s="32"/>
      <c r="S4" s="38"/>
    </row>
    <row r="5" spans="1:19" s="24" customFormat="1" ht="12" x14ac:dyDescent="0.2">
      <c r="A5" s="45" t="s">
        <v>3</v>
      </c>
      <c r="B5" s="32" t="s">
        <v>297</v>
      </c>
      <c r="C5" s="32"/>
      <c r="D5" s="32"/>
      <c r="E5" s="32"/>
      <c r="F5" s="32"/>
      <c r="G5" s="32"/>
      <c r="H5" s="32"/>
      <c r="I5" s="32"/>
      <c r="J5" s="32"/>
      <c r="K5" s="32"/>
      <c r="L5" s="32"/>
      <c r="M5" s="32"/>
      <c r="N5" s="32"/>
      <c r="O5" s="32"/>
      <c r="P5" s="32"/>
      <c r="Q5" s="32"/>
      <c r="R5" s="32"/>
      <c r="S5" s="38"/>
    </row>
    <row r="6" spans="1:19" s="24" customFormat="1" ht="12" x14ac:dyDescent="0.2">
      <c r="A6" s="44"/>
      <c r="B6" s="32" t="s">
        <v>296</v>
      </c>
      <c r="C6" s="32"/>
      <c r="D6" s="32"/>
      <c r="E6" s="32"/>
      <c r="F6" s="32"/>
      <c r="G6" s="32"/>
      <c r="H6" s="32"/>
      <c r="I6" s="32"/>
      <c r="J6" s="32"/>
      <c r="K6" s="32"/>
      <c r="L6" s="32"/>
      <c r="M6" s="32"/>
      <c r="N6" s="32"/>
      <c r="O6" s="32"/>
      <c r="P6" s="32"/>
      <c r="Q6" s="32"/>
      <c r="R6" s="32"/>
      <c r="S6" s="38"/>
    </row>
    <row r="7" spans="1:19" s="24" customFormat="1" ht="12" x14ac:dyDescent="0.2">
      <c r="A7" s="44"/>
      <c r="B7" s="32" t="s">
        <v>227</v>
      </c>
      <c r="C7" s="32"/>
      <c r="D7" s="32"/>
      <c r="E7" s="32"/>
      <c r="F7" s="32"/>
      <c r="G7" s="32"/>
      <c r="H7" s="32"/>
      <c r="I7" s="32"/>
      <c r="J7" s="32"/>
      <c r="K7" s="32"/>
      <c r="L7" s="32"/>
      <c r="M7" s="32"/>
      <c r="N7" s="32"/>
      <c r="O7" s="32"/>
      <c r="P7" s="32"/>
      <c r="Q7" s="32"/>
      <c r="R7" s="32"/>
      <c r="S7" s="38"/>
    </row>
    <row r="8" spans="1:19" s="24" customFormat="1" ht="12" x14ac:dyDescent="0.2">
      <c r="A8" s="44"/>
      <c r="B8" s="32" t="s">
        <v>228</v>
      </c>
      <c r="C8" s="32"/>
      <c r="D8" s="32"/>
      <c r="E8" s="32"/>
      <c r="F8" s="32"/>
      <c r="G8" s="32"/>
      <c r="H8" s="32"/>
      <c r="I8" s="32"/>
      <c r="J8" s="32"/>
      <c r="K8" s="32"/>
      <c r="L8" s="32"/>
      <c r="M8" s="32"/>
      <c r="N8" s="32"/>
      <c r="O8" s="32"/>
      <c r="P8" s="32"/>
      <c r="Q8" s="32"/>
      <c r="R8" s="32"/>
      <c r="S8" s="38"/>
    </row>
    <row r="9" spans="1:19" s="24" customFormat="1" ht="12" x14ac:dyDescent="0.2">
      <c r="A9" s="44"/>
      <c r="B9" s="32" t="s">
        <v>229</v>
      </c>
      <c r="C9" s="32"/>
      <c r="D9" s="32"/>
      <c r="E9" s="32"/>
      <c r="F9" s="32"/>
      <c r="G9" s="32"/>
      <c r="H9" s="32"/>
      <c r="I9" s="32"/>
      <c r="J9" s="32"/>
      <c r="K9" s="32"/>
      <c r="L9" s="32"/>
      <c r="M9" s="32"/>
      <c r="N9" s="32"/>
      <c r="O9" s="32"/>
      <c r="P9" s="32"/>
      <c r="Q9" s="32"/>
      <c r="R9" s="32"/>
      <c r="S9" s="38"/>
    </row>
    <row r="10" spans="1:19" s="24" customFormat="1" ht="12" x14ac:dyDescent="0.2">
      <c r="A10" s="44"/>
      <c r="B10" s="32" t="s">
        <v>230</v>
      </c>
      <c r="C10" s="32"/>
      <c r="D10" s="32"/>
      <c r="E10" s="32"/>
      <c r="F10" s="32"/>
      <c r="G10" s="32"/>
      <c r="H10" s="32"/>
      <c r="I10" s="32"/>
      <c r="J10" s="32"/>
      <c r="K10" s="32"/>
      <c r="L10" s="32"/>
      <c r="M10" s="32"/>
      <c r="N10" s="32"/>
      <c r="O10" s="32"/>
      <c r="P10" s="32"/>
      <c r="Q10" s="32"/>
      <c r="R10" s="32"/>
      <c r="S10" s="38"/>
    </row>
    <row r="11" spans="1:19" s="24" customFormat="1" ht="12" x14ac:dyDescent="0.2">
      <c r="A11" s="45" t="s">
        <v>4</v>
      </c>
      <c r="B11" s="32" t="s">
        <v>298</v>
      </c>
      <c r="C11" s="32"/>
      <c r="D11" s="32"/>
      <c r="E11" s="32"/>
      <c r="F11" s="32"/>
      <c r="G11" s="32"/>
      <c r="H11" s="32"/>
      <c r="I11" s="32"/>
      <c r="J11" s="32"/>
      <c r="K11" s="32"/>
      <c r="L11" s="32"/>
      <c r="M11" s="32"/>
      <c r="N11" s="32"/>
      <c r="O11" s="32"/>
      <c r="P11" s="32"/>
      <c r="Q11" s="32"/>
      <c r="R11" s="32"/>
      <c r="S11" s="38"/>
    </row>
    <row r="12" spans="1:19" s="24" customFormat="1" ht="12" x14ac:dyDescent="0.2">
      <c r="A12" s="44"/>
      <c r="B12" s="32" t="s">
        <v>231</v>
      </c>
      <c r="C12" s="32"/>
      <c r="D12" s="32"/>
      <c r="E12" s="32"/>
      <c r="F12" s="32"/>
      <c r="G12" s="32"/>
      <c r="H12" s="32"/>
      <c r="I12" s="32"/>
      <c r="J12" s="32"/>
      <c r="K12" s="32"/>
      <c r="L12" s="32"/>
      <c r="M12" s="32"/>
      <c r="N12" s="32"/>
      <c r="O12" s="32"/>
      <c r="P12" s="32"/>
      <c r="Q12" s="32"/>
      <c r="R12" s="32"/>
      <c r="S12" s="38"/>
    </row>
    <row r="13" spans="1:19" s="24" customFormat="1" ht="12" x14ac:dyDescent="0.2">
      <c r="A13" s="45" t="s">
        <v>5</v>
      </c>
      <c r="B13" s="32" t="s">
        <v>232</v>
      </c>
      <c r="C13" s="32"/>
      <c r="D13" s="32"/>
      <c r="E13" s="32"/>
      <c r="F13" s="32"/>
      <c r="G13" s="32"/>
      <c r="H13" s="32"/>
      <c r="I13" s="32"/>
      <c r="J13" s="32"/>
      <c r="K13" s="32"/>
      <c r="L13" s="32"/>
      <c r="M13" s="32"/>
      <c r="N13" s="32"/>
      <c r="O13" s="32"/>
      <c r="P13" s="32"/>
      <c r="Q13" s="32"/>
      <c r="R13" s="32"/>
      <c r="S13" s="38"/>
    </row>
    <row r="14" spans="1:19" s="24" customFormat="1" ht="12" x14ac:dyDescent="0.2">
      <c r="A14" s="44"/>
      <c r="B14" s="32" t="s">
        <v>233</v>
      </c>
      <c r="C14" s="32"/>
      <c r="D14" s="32"/>
      <c r="E14" s="32"/>
      <c r="F14" s="32"/>
      <c r="G14" s="32"/>
      <c r="H14" s="32"/>
      <c r="I14" s="32"/>
      <c r="J14" s="32"/>
      <c r="K14" s="32"/>
      <c r="L14" s="32"/>
      <c r="M14" s="32"/>
      <c r="N14" s="32"/>
      <c r="O14" s="32"/>
      <c r="P14" s="32"/>
      <c r="Q14" s="32"/>
      <c r="R14" s="32"/>
      <c r="S14" s="38"/>
    </row>
    <row r="15" spans="1:19" s="24" customFormat="1" ht="12" x14ac:dyDescent="0.2">
      <c r="A15" s="44"/>
      <c r="B15" s="32" t="s">
        <v>299</v>
      </c>
      <c r="C15" s="32"/>
      <c r="D15" s="32"/>
      <c r="E15" s="32"/>
      <c r="F15" s="32"/>
      <c r="G15" s="32"/>
      <c r="H15" s="32"/>
      <c r="I15" s="32"/>
      <c r="J15" s="32"/>
      <c r="K15" s="32"/>
      <c r="L15" s="32"/>
      <c r="M15" s="32"/>
      <c r="N15" s="32"/>
      <c r="O15" s="32"/>
      <c r="P15" s="32"/>
      <c r="Q15" s="32"/>
      <c r="R15" s="32"/>
      <c r="S15" s="38"/>
    </row>
    <row r="16" spans="1:19" s="24" customFormat="1" ht="12" x14ac:dyDescent="0.2">
      <c r="A16" s="44"/>
      <c r="B16" s="32" t="s">
        <v>234</v>
      </c>
      <c r="C16" s="32"/>
      <c r="D16" s="32"/>
      <c r="E16" s="32"/>
      <c r="F16" s="32"/>
      <c r="G16" s="32"/>
      <c r="H16" s="32"/>
      <c r="I16" s="32"/>
      <c r="J16" s="32"/>
      <c r="K16" s="32"/>
      <c r="L16" s="32"/>
      <c r="M16" s="32"/>
      <c r="N16" s="32"/>
      <c r="O16" s="32"/>
      <c r="P16" s="32"/>
      <c r="Q16" s="32"/>
      <c r="R16" s="32"/>
      <c r="S16" s="38"/>
    </row>
    <row r="17" spans="1:19" s="24" customFormat="1" ht="12" x14ac:dyDescent="0.2">
      <c r="A17" s="44"/>
      <c r="B17" s="32" t="s">
        <v>235</v>
      </c>
      <c r="C17" s="32"/>
      <c r="D17" s="32"/>
      <c r="E17" s="32"/>
      <c r="F17" s="32"/>
      <c r="G17" s="32"/>
      <c r="H17" s="32"/>
      <c r="I17" s="32"/>
      <c r="J17" s="32"/>
      <c r="K17" s="32"/>
      <c r="L17" s="32"/>
      <c r="M17" s="32"/>
      <c r="N17" s="32"/>
      <c r="O17" s="32"/>
      <c r="P17" s="32"/>
      <c r="Q17" s="32"/>
      <c r="R17" s="32"/>
      <c r="S17" s="38"/>
    </row>
    <row r="18" spans="1:19" s="24" customFormat="1" ht="12" x14ac:dyDescent="0.2">
      <c r="A18" s="45" t="s">
        <v>236</v>
      </c>
      <c r="B18" s="32" t="s">
        <v>237</v>
      </c>
      <c r="C18" s="32"/>
      <c r="D18" s="32"/>
      <c r="E18" s="32"/>
      <c r="F18" s="32"/>
      <c r="G18" s="32"/>
      <c r="H18" s="32"/>
      <c r="I18" s="32"/>
      <c r="J18" s="32"/>
      <c r="K18" s="32"/>
      <c r="L18" s="32"/>
      <c r="M18" s="32"/>
      <c r="N18" s="32"/>
      <c r="O18" s="32"/>
      <c r="P18" s="32"/>
      <c r="Q18" s="32"/>
      <c r="R18" s="32"/>
      <c r="S18" s="38"/>
    </row>
    <row r="19" spans="1:19" s="24" customFormat="1" ht="12" x14ac:dyDescent="0.2">
      <c r="A19" s="45"/>
      <c r="B19" s="32" t="s">
        <v>238</v>
      </c>
      <c r="C19" s="32"/>
      <c r="D19" s="32"/>
      <c r="E19" s="32"/>
      <c r="F19" s="32"/>
      <c r="G19" s="32"/>
      <c r="H19" s="32"/>
      <c r="I19" s="32"/>
      <c r="J19" s="32"/>
      <c r="K19" s="32"/>
      <c r="L19" s="32"/>
      <c r="M19" s="32"/>
      <c r="N19" s="32"/>
      <c r="O19" s="32"/>
      <c r="P19" s="32"/>
      <c r="Q19" s="32"/>
      <c r="R19" s="32"/>
      <c r="S19" s="38"/>
    </row>
    <row r="20" spans="1:19" s="24" customFormat="1" ht="12" x14ac:dyDescent="0.2">
      <c r="A20" s="45" t="s">
        <v>239</v>
      </c>
      <c r="B20" s="32" t="s">
        <v>240</v>
      </c>
      <c r="C20" s="32"/>
      <c r="D20" s="32"/>
      <c r="E20" s="32"/>
      <c r="F20" s="32"/>
      <c r="G20" s="32"/>
      <c r="H20" s="32"/>
      <c r="I20" s="32"/>
      <c r="J20" s="32"/>
      <c r="K20" s="32"/>
      <c r="L20" s="32"/>
      <c r="M20" s="32"/>
      <c r="N20" s="32"/>
      <c r="O20" s="32"/>
      <c r="P20" s="32"/>
      <c r="Q20" s="32"/>
      <c r="R20" s="32"/>
      <c r="S20" s="38"/>
    </row>
    <row r="21" spans="1:19" s="24" customFormat="1" ht="12" x14ac:dyDescent="0.2">
      <c r="A21" s="45" t="s">
        <v>241</v>
      </c>
      <c r="B21" s="32" t="s">
        <v>300</v>
      </c>
      <c r="C21" s="32"/>
      <c r="D21" s="32"/>
      <c r="E21" s="32"/>
      <c r="F21" s="32"/>
      <c r="G21" s="32"/>
      <c r="H21" s="32"/>
      <c r="I21" s="32"/>
      <c r="J21" s="32"/>
      <c r="K21" s="32"/>
      <c r="L21" s="32"/>
      <c r="M21" s="32"/>
      <c r="N21" s="32"/>
      <c r="O21" s="32"/>
      <c r="P21" s="32"/>
      <c r="Q21" s="32"/>
      <c r="R21" s="32"/>
      <c r="S21" s="38"/>
    </row>
    <row r="22" spans="1:19" s="24" customFormat="1" ht="12" x14ac:dyDescent="0.2">
      <c r="A22" s="45"/>
      <c r="B22" s="32" t="s">
        <v>301</v>
      </c>
      <c r="C22" s="32"/>
      <c r="D22" s="32"/>
      <c r="E22" s="32"/>
      <c r="F22" s="32"/>
      <c r="G22" s="32"/>
      <c r="H22" s="32"/>
      <c r="I22" s="32"/>
      <c r="J22" s="32"/>
      <c r="K22" s="32"/>
      <c r="L22" s="32"/>
      <c r="M22" s="32"/>
      <c r="N22" s="32"/>
      <c r="O22" s="32"/>
      <c r="P22" s="32"/>
      <c r="Q22" s="32"/>
      <c r="R22" s="32"/>
      <c r="S22" s="38"/>
    </row>
    <row r="23" spans="1:19" s="24" customFormat="1" ht="12" x14ac:dyDescent="0.2">
      <c r="A23" s="45" t="s">
        <v>242</v>
      </c>
      <c r="B23" s="32" t="s">
        <v>243</v>
      </c>
      <c r="C23" s="32"/>
      <c r="D23" s="32"/>
      <c r="E23" s="32"/>
      <c r="F23" s="32"/>
      <c r="G23" s="32"/>
      <c r="H23" s="32"/>
      <c r="I23" s="32"/>
      <c r="J23" s="32"/>
      <c r="K23" s="32"/>
      <c r="L23" s="32"/>
      <c r="M23" s="32"/>
      <c r="N23" s="32"/>
      <c r="O23" s="32"/>
      <c r="P23" s="32"/>
      <c r="Q23" s="32"/>
      <c r="R23" s="32"/>
      <c r="S23" s="38"/>
    </row>
    <row r="24" spans="1:19" s="24" customFormat="1" ht="12" x14ac:dyDescent="0.2">
      <c r="A24" s="45" t="s">
        <v>244</v>
      </c>
      <c r="B24" s="32" t="s">
        <v>245</v>
      </c>
      <c r="C24" s="32"/>
      <c r="D24" s="32"/>
      <c r="E24" s="32"/>
      <c r="F24" s="32"/>
      <c r="G24" s="32"/>
      <c r="H24" s="32"/>
      <c r="I24" s="32"/>
      <c r="J24" s="32"/>
      <c r="K24" s="32"/>
      <c r="L24" s="32"/>
      <c r="M24" s="32"/>
      <c r="N24" s="32"/>
      <c r="O24" s="32"/>
      <c r="P24" s="32"/>
      <c r="Q24" s="32"/>
      <c r="R24" s="32"/>
      <c r="S24" s="38"/>
    </row>
    <row r="25" spans="1:19" s="24" customFormat="1" ht="12" x14ac:dyDescent="0.2">
      <c r="A25" s="45" t="s">
        <v>246</v>
      </c>
      <c r="B25" s="32" t="s">
        <v>247</v>
      </c>
      <c r="C25" s="32"/>
      <c r="D25" s="32"/>
      <c r="E25" s="32"/>
      <c r="F25" s="32"/>
      <c r="G25" s="32"/>
      <c r="H25" s="32"/>
      <c r="I25" s="32"/>
      <c r="J25" s="32"/>
      <c r="K25" s="32"/>
      <c r="L25" s="32"/>
      <c r="M25" s="32"/>
      <c r="N25" s="32"/>
      <c r="O25" s="32"/>
      <c r="P25" s="32"/>
      <c r="Q25" s="32"/>
      <c r="R25" s="32"/>
      <c r="S25" s="38"/>
    </row>
    <row r="26" spans="1:19" s="24" customFormat="1" ht="12" x14ac:dyDescent="0.2">
      <c r="A26" s="45" t="s">
        <v>248</v>
      </c>
      <c r="B26" s="39" t="s">
        <v>249</v>
      </c>
      <c r="C26" s="32"/>
      <c r="D26" s="32"/>
      <c r="E26" s="32"/>
      <c r="F26" s="32"/>
      <c r="G26" s="32"/>
      <c r="H26" s="32"/>
      <c r="I26" s="32"/>
      <c r="J26" s="32"/>
      <c r="K26" s="32"/>
      <c r="L26" s="32"/>
      <c r="M26" s="32"/>
      <c r="N26" s="32"/>
      <c r="O26" s="32"/>
      <c r="P26" s="32"/>
      <c r="Q26" s="32"/>
      <c r="R26" s="32"/>
      <c r="S26" s="38"/>
    </row>
    <row r="27" spans="1:19" s="24" customFormat="1" ht="12" x14ac:dyDescent="0.2">
      <c r="A27" s="45"/>
      <c r="B27" s="32" t="s">
        <v>250</v>
      </c>
      <c r="C27" s="32"/>
      <c r="D27" s="32"/>
      <c r="E27" s="32"/>
      <c r="F27" s="32"/>
      <c r="G27" s="32"/>
      <c r="H27" s="32"/>
      <c r="I27" s="32"/>
      <c r="J27" s="32"/>
      <c r="K27" s="32"/>
      <c r="L27" s="32"/>
      <c r="M27" s="32"/>
      <c r="N27" s="32"/>
      <c r="O27" s="32"/>
      <c r="P27" s="32"/>
      <c r="Q27" s="32"/>
      <c r="R27" s="32"/>
      <c r="S27" s="38"/>
    </row>
    <row r="28" spans="1:19" s="24" customFormat="1" ht="4.5" customHeight="1" x14ac:dyDescent="0.2">
      <c r="A28" s="44"/>
      <c r="B28" s="32"/>
      <c r="C28" s="32"/>
      <c r="D28" s="32"/>
      <c r="E28" s="32"/>
      <c r="F28" s="32"/>
      <c r="G28" s="32"/>
      <c r="H28" s="32"/>
      <c r="I28" s="32"/>
      <c r="J28" s="32"/>
      <c r="K28" s="32"/>
      <c r="L28" s="32"/>
      <c r="M28" s="32"/>
      <c r="N28" s="32"/>
      <c r="O28" s="32"/>
      <c r="P28" s="32"/>
      <c r="Q28" s="32"/>
      <c r="R28" s="32"/>
      <c r="S28" s="38"/>
    </row>
    <row r="29" spans="1:19" s="24" customFormat="1" ht="19.5" customHeight="1" x14ac:dyDescent="0.2">
      <c r="A29" s="46" t="s">
        <v>7</v>
      </c>
      <c r="B29" s="25" t="s">
        <v>251</v>
      </c>
      <c r="C29" s="26"/>
      <c r="D29" s="26"/>
      <c r="E29" s="26"/>
      <c r="F29" s="26"/>
      <c r="G29" s="26"/>
      <c r="H29" s="26"/>
      <c r="I29" s="26"/>
      <c r="J29" s="26"/>
      <c r="K29" s="26"/>
      <c r="L29" s="26"/>
      <c r="M29" s="26"/>
      <c r="N29" s="26"/>
      <c r="O29" s="26"/>
      <c r="P29" s="26"/>
      <c r="Q29" s="26"/>
      <c r="R29" s="26"/>
      <c r="S29" s="40"/>
    </row>
    <row r="30" spans="1:19" s="24" customFormat="1" ht="12" x14ac:dyDescent="0.2">
      <c r="A30" s="45"/>
      <c r="B30" s="121" t="s">
        <v>226</v>
      </c>
      <c r="C30" s="32"/>
      <c r="D30" s="32"/>
      <c r="E30" s="32"/>
      <c r="F30" s="32"/>
      <c r="G30" s="32"/>
      <c r="H30" s="32"/>
      <c r="I30" s="32"/>
      <c r="J30" s="32"/>
      <c r="K30" s="32"/>
      <c r="L30" s="32"/>
      <c r="M30" s="32"/>
      <c r="N30" s="32"/>
      <c r="O30" s="32"/>
      <c r="P30" s="32"/>
      <c r="Q30" s="32"/>
      <c r="R30" s="32"/>
      <c r="S30" s="38"/>
    </row>
    <row r="31" spans="1:19" s="24" customFormat="1" ht="12" x14ac:dyDescent="0.2">
      <c r="A31" s="45" t="s">
        <v>9</v>
      </c>
      <c r="B31" s="32" t="s">
        <v>252</v>
      </c>
      <c r="C31" s="32"/>
      <c r="D31" s="32"/>
      <c r="E31" s="32"/>
      <c r="F31" s="32"/>
      <c r="G31" s="32"/>
      <c r="H31" s="32"/>
      <c r="I31" s="32"/>
      <c r="J31" s="32"/>
      <c r="K31" s="32"/>
      <c r="L31" s="32"/>
      <c r="M31" s="32"/>
      <c r="N31" s="32"/>
      <c r="O31" s="32"/>
      <c r="P31" s="462"/>
      <c r="Q31" s="462"/>
      <c r="R31" s="462"/>
      <c r="S31" s="38"/>
    </row>
    <row r="32" spans="1:19" s="24" customFormat="1" ht="12" x14ac:dyDescent="0.2">
      <c r="A32" s="45"/>
      <c r="B32" s="32" t="s">
        <v>253</v>
      </c>
      <c r="C32" s="32"/>
      <c r="D32" s="32"/>
      <c r="E32" s="32"/>
      <c r="F32" s="32"/>
      <c r="G32" s="32"/>
      <c r="H32" s="32"/>
      <c r="I32" s="32"/>
      <c r="J32" s="32"/>
      <c r="K32" s="32"/>
      <c r="L32" s="32"/>
      <c r="M32" s="32"/>
      <c r="N32" s="32"/>
      <c r="O32" s="32"/>
      <c r="P32" s="32"/>
      <c r="Q32" s="32"/>
      <c r="R32" s="32"/>
      <c r="S32" s="38"/>
    </row>
    <row r="33" spans="1:19" s="24" customFormat="1" ht="12" x14ac:dyDescent="0.2">
      <c r="A33" s="45" t="s">
        <v>10</v>
      </c>
      <c r="B33" s="32" t="s">
        <v>254</v>
      </c>
      <c r="C33" s="32"/>
      <c r="D33" s="32"/>
      <c r="E33" s="32"/>
      <c r="F33" s="32"/>
      <c r="G33" s="32"/>
      <c r="H33" s="32"/>
      <c r="I33" s="32"/>
      <c r="J33" s="32"/>
      <c r="K33" s="32"/>
      <c r="L33" s="32"/>
      <c r="M33" s="32"/>
      <c r="N33" s="32"/>
      <c r="O33" s="32"/>
      <c r="P33" s="32"/>
      <c r="Q33" s="32"/>
      <c r="R33" s="32"/>
      <c r="S33" s="38"/>
    </row>
    <row r="34" spans="1:19" s="24" customFormat="1" ht="12" x14ac:dyDescent="0.2">
      <c r="A34" s="45"/>
      <c r="B34" s="32" t="s">
        <v>255</v>
      </c>
      <c r="C34" s="32"/>
      <c r="D34" s="32"/>
      <c r="E34" s="32"/>
      <c r="F34" s="32"/>
      <c r="G34" s="32"/>
      <c r="H34" s="32"/>
      <c r="I34" s="32"/>
      <c r="J34" s="32"/>
      <c r="K34" s="32"/>
      <c r="L34" s="32"/>
      <c r="M34" s="32"/>
      <c r="N34" s="32"/>
      <c r="O34" s="32"/>
      <c r="P34" s="32"/>
      <c r="Q34" s="32"/>
      <c r="R34" s="32"/>
      <c r="S34" s="38"/>
    </row>
    <row r="35" spans="1:19" s="24" customFormat="1" ht="12" x14ac:dyDescent="0.2">
      <c r="A35" s="45"/>
      <c r="B35" s="32" t="s">
        <v>256</v>
      </c>
      <c r="C35" s="32"/>
      <c r="D35" s="32"/>
      <c r="E35" s="32"/>
      <c r="F35" s="32"/>
      <c r="G35" s="32"/>
      <c r="H35" s="32"/>
      <c r="I35" s="32"/>
      <c r="J35" s="32"/>
      <c r="K35" s="32"/>
      <c r="L35" s="32"/>
      <c r="M35" s="32"/>
      <c r="N35" s="32"/>
      <c r="O35" s="32"/>
      <c r="P35" s="32"/>
      <c r="Q35" s="32"/>
      <c r="R35" s="32"/>
      <c r="S35" s="38"/>
    </row>
    <row r="36" spans="1:19" s="24" customFormat="1" ht="12" x14ac:dyDescent="0.2">
      <c r="A36" s="45" t="s">
        <v>11</v>
      </c>
      <c r="B36" s="32" t="s">
        <v>288</v>
      </c>
      <c r="C36" s="32"/>
      <c r="D36" s="32"/>
      <c r="E36" s="32"/>
      <c r="F36" s="32"/>
      <c r="G36" s="32"/>
      <c r="H36" s="32"/>
      <c r="I36" s="32"/>
      <c r="J36" s="32"/>
      <c r="K36" s="32"/>
      <c r="L36" s="32"/>
      <c r="M36" s="32"/>
      <c r="N36" s="32"/>
      <c r="O36" s="32"/>
      <c r="P36" s="32"/>
      <c r="Q36" s="32"/>
      <c r="R36" s="32"/>
      <c r="S36" s="38"/>
    </row>
    <row r="37" spans="1:19" s="24" customFormat="1" ht="12" x14ac:dyDescent="0.2">
      <c r="A37" s="45"/>
      <c r="B37" s="32" t="s">
        <v>258</v>
      </c>
      <c r="C37" s="32"/>
      <c r="D37" s="32"/>
      <c r="E37" s="32"/>
      <c r="F37" s="32"/>
      <c r="G37" s="32"/>
      <c r="H37" s="32"/>
      <c r="I37" s="32"/>
      <c r="J37" s="32"/>
      <c r="K37" s="32"/>
      <c r="L37" s="32"/>
      <c r="M37" s="32"/>
      <c r="N37" s="32"/>
      <c r="O37" s="32"/>
      <c r="P37" s="32"/>
      <c r="Q37" s="32"/>
      <c r="R37" s="32"/>
      <c r="S37" s="38"/>
    </row>
    <row r="38" spans="1:19" s="24" customFormat="1" ht="12" x14ac:dyDescent="0.2">
      <c r="A38" s="45" t="s">
        <v>257</v>
      </c>
      <c r="B38" s="32" t="s">
        <v>260</v>
      </c>
      <c r="C38" s="32"/>
      <c r="D38" s="32"/>
      <c r="E38" s="32"/>
      <c r="F38" s="32"/>
      <c r="G38" s="32"/>
      <c r="H38" s="32"/>
      <c r="I38" s="32"/>
      <c r="J38" s="32"/>
      <c r="K38" s="32"/>
      <c r="L38" s="32"/>
      <c r="M38" s="32"/>
      <c r="N38" s="32"/>
      <c r="O38" s="32"/>
      <c r="P38" s="32"/>
      <c r="Q38" s="32"/>
      <c r="R38" s="32"/>
      <c r="S38" s="38"/>
    </row>
    <row r="39" spans="1:19" s="24" customFormat="1" ht="4.5" customHeight="1" x14ac:dyDescent="0.2">
      <c r="A39" s="44"/>
      <c r="B39" s="32"/>
      <c r="C39" s="32"/>
      <c r="D39" s="32"/>
      <c r="E39" s="32"/>
      <c r="F39" s="32"/>
      <c r="G39" s="32"/>
      <c r="H39" s="32"/>
      <c r="I39" s="32"/>
      <c r="J39" s="32"/>
      <c r="K39" s="32"/>
      <c r="L39" s="32"/>
      <c r="M39" s="32"/>
      <c r="N39" s="32"/>
      <c r="O39" s="32"/>
      <c r="P39" s="32"/>
      <c r="Q39" s="32"/>
      <c r="R39" s="32"/>
      <c r="S39" s="38"/>
    </row>
    <row r="40" spans="1:19" s="24" customFormat="1" ht="14.25" x14ac:dyDescent="0.2">
      <c r="A40" s="45"/>
      <c r="B40" s="32"/>
      <c r="C40" s="32"/>
      <c r="D40" s="32"/>
      <c r="E40" s="32"/>
      <c r="F40" s="32"/>
      <c r="G40" s="593"/>
      <c r="H40" s="592" t="s">
        <v>199</v>
      </c>
      <c r="I40" s="593"/>
      <c r="J40" s="592" t="s">
        <v>200</v>
      </c>
      <c r="K40" s="32"/>
      <c r="L40" s="32"/>
      <c r="M40" s="32"/>
      <c r="N40" s="32"/>
      <c r="O40" s="32"/>
      <c r="P40" s="32"/>
      <c r="Q40" s="32"/>
      <c r="R40" s="32"/>
      <c r="S40" s="38"/>
    </row>
    <row r="41" spans="1:19" s="24" customFormat="1" ht="4.5" customHeight="1" x14ac:dyDescent="0.2">
      <c r="A41" s="45"/>
      <c r="B41" s="32"/>
      <c r="C41" s="32"/>
      <c r="D41" s="32"/>
      <c r="E41" s="32"/>
      <c r="F41" s="32"/>
      <c r="G41" s="32"/>
      <c r="H41" s="32"/>
      <c r="I41" s="32"/>
      <c r="J41" s="32"/>
      <c r="K41" s="32"/>
      <c r="L41" s="32"/>
      <c r="M41" s="32"/>
      <c r="N41" s="32"/>
      <c r="O41" s="32"/>
      <c r="P41" s="32"/>
      <c r="Q41" s="32"/>
      <c r="R41" s="32"/>
      <c r="S41" s="38"/>
    </row>
    <row r="42" spans="1:19" s="24" customFormat="1" ht="12" x14ac:dyDescent="0.2">
      <c r="A42" s="45" t="s">
        <v>259</v>
      </c>
      <c r="B42" s="32" t="s">
        <v>294</v>
      </c>
      <c r="C42" s="32"/>
      <c r="D42" s="32"/>
      <c r="E42" s="32"/>
      <c r="F42" s="32"/>
      <c r="G42" s="32"/>
      <c r="H42" s="32"/>
      <c r="I42" s="32"/>
      <c r="J42" s="32"/>
      <c r="K42" s="32"/>
      <c r="L42" s="32"/>
      <c r="M42" s="32"/>
      <c r="N42" s="32"/>
      <c r="O42" s="32"/>
      <c r="P42" s="32"/>
      <c r="Q42" s="32"/>
      <c r="R42" s="32"/>
      <c r="S42" s="38"/>
    </row>
    <row r="43" spans="1:19" s="24" customFormat="1" ht="4.5" customHeight="1" x14ac:dyDescent="0.2">
      <c r="A43" s="45"/>
      <c r="B43" s="32"/>
      <c r="C43" s="32"/>
      <c r="D43" s="32"/>
      <c r="E43" s="32"/>
      <c r="F43" s="32"/>
      <c r="G43" s="32"/>
      <c r="H43" s="32"/>
      <c r="I43" s="32"/>
      <c r="J43" s="32"/>
      <c r="K43" s="32"/>
      <c r="L43" s="32"/>
      <c r="M43" s="32"/>
      <c r="N43" s="32"/>
      <c r="O43" s="32"/>
      <c r="P43" s="32"/>
      <c r="Q43" s="32"/>
      <c r="R43" s="32"/>
      <c r="S43" s="38"/>
    </row>
    <row r="44" spans="1:19" s="24" customFormat="1" x14ac:dyDescent="0.25">
      <c r="A44" s="45"/>
      <c r="B44" s="743" t="s">
        <v>394</v>
      </c>
      <c r="C44" s="744"/>
      <c r="D44" s="744"/>
      <c r="E44" s="744"/>
      <c r="F44" s="744"/>
      <c r="G44" s="745"/>
      <c r="H44" s="32"/>
      <c r="I44" s="743" t="s">
        <v>395</v>
      </c>
      <c r="J44" s="744"/>
      <c r="K44" s="744"/>
      <c r="L44" s="744"/>
      <c r="M44" s="744"/>
      <c r="N44" s="745"/>
      <c r="O44" s="32"/>
      <c r="P44" s="32"/>
      <c r="Q44" s="32"/>
      <c r="R44" s="32"/>
      <c r="S44" s="38"/>
    </row>
    <row r="45" spans="1:19" s="24" customFormat="1" ht="4.5" customHeight="1" x14ac:dyDescent="0.2">
      <c r="A45" s="45"/>
      <c r="B45" s="32"/>
      <c r="C45" s="32"/>
      <c r="D45" s="32"/>
      <c r="E45" s="32"/>
      <c r="F45" s="32"/>
      <c r="G45" s="32"/>
      <c r="H45" s="32"/>
      <c r="I45" s="32"/>
      <c r="J45" s="32"/>
      <c r="K45" s="32"/>
      <c r="L45" s="32"/>
      <c r="M45" s="32"/>
      <c r="N45" s="32"/>
      <c r="O45" s="32"/>
      <c r="P45" s="32"/>
      <c r="Q45" s="32"/>
      <c r="R45" s="32"/>
      <c r="S45" s="38"/>
    </row>
    <row r="46" spans="1:19" s="24" customFormat="1" ht="12" x14ac:dyDescent="0.2">
      <c r="A46" s="44"/>
      <c r="B46" s="32" t="s">
        <v>295</v>
      </c>
      <c r="C46" s="32"/>
      <c r="D46" s="32"/>
      <c r="E46" s="32"/>
      <c r="F46" s="32"/>
      <c r="G46" s="32"/>
      <c r="H46" s="32"/>
      <c r="I46" s="32"/>
      <c r="J46" s="32"/>
      <c r="K46" s="32"/>
      <c r="L46" s="32"/>
      <c r="M46" s="32"/>
      <c r="N46" s="32"/>
      <c r="O46" s="32"/>
      <c r="P46" s="32"/>
      <c r="Q46" s="32"/>
      <c r="R46" s="32"/>
      <c r="S46" s="38"/>
    </row>
    <row r="47" spans="1:19" s="24" customFormat="1" ht="12" x14ac:dyDescent="0.2">
      <c r="A47" s="45" t="s">
        <v>261</v>
      </c>
      <c r="B47" s="32" t="s">
        <v>498</v>
      </c>
      <c r="C47" s="32"/>
      <c r="D47" s="32"/>
      <c r="E47" s="32"/>
      <c r="F47" s="32"/>
      <c r="G47" s="32"/>
      <c r="H47" s="32"/>
      <c r="I47" s="32"/>
      <c r="J47" s="32"/>
      <c r="K47" s="32"/>
      <c r="L47" s="32"/>
      <c r="M47" s="32"/>
      <c r="N47" s="32"/>
      <c r="O47" s="32"/>
      <c r="P47" s="32"/>
      <c r="Q47" s="32"/>
      <c r="R47" s="32"/>
      <c r="S47" s="38"/>
    </row>
    <row r="48" spans="1:19" s="24" customFormat="1" ht="12" x14ac:dyDescent="0.2">
      <c r="A48" s="45"/>
      <c r="B48" s="32" t="s">
        <v>262</v>
      </c>
      <c r="C48" s="32"/>
      <c r="D48" s="32"/>
      <c r="E48" s="32"/>
      <c r="F48" s="32"/>
      <c r="G48" s="32"/>
      <c r="H48" s="32"/>
      <c r="I48" s="32"/>
      <c r="J48" s="32"/>
      <c r="K48" s="32"/>
      <c r="L48" s="32"/>
      <c r="M48" s="32"/>
      <c r="N48" s="32"/>
      <c r="O48" s="32"/>
      <c r="P48" s="32"/>
      <c r="Q48" s="32"/>
      <c r="R48" s="32"/>
      <c r="S48" s="38"/>
    </row>
    <row r="49" spans="1:19" s="24" customFormat="1" ht="12" x14ac:dyDescent="0.2">
      <c r="A49" s="45" t="s">
        <v>263</v>
      </c>
      <c r="B49" s="32" t="s">
        <v>499</v>
      </c>
      <c r="C49" s="32"/>
      <c r="D49" s="32"/>
      <c r="E49" s="32"/>
      <c r="F49" s="32"/>
      <c r="G49" s="32"/>
      <c r="H49" s="32"/>
      <c r="I49" s="32"/>
      <c r="J49" s="32"/>
      <c r="K49" s="32"/>
      <c r="L49" s="32"/>
      <c r="M49" s="32"/>
      <c r="N49" s="32"/>
      <c r="O49" s="32"/>
      <c r="P49" s="32"/>
      <c r="Q49" s="32"/>
      <c r="R49" s="32"/>
      <c r="S49" s="38"/>
    </row>
    <row r="50" spans="1:19" s="24" customFormat="1" ht="12" x14ac:dyDescent="0.2">
      <c r="A50" s="45"/>
      <c r="B50" s="32" t="s">
        <v>264</v>
      </c>
      <c r="C50" s="32"/>
      <c r="D50" s="32"/>
      <c r="E50" s="32"/>
      <c r="F50" s="32"/>
      <c r="G50" s="32"/>
      <c r="H50" s="32"/>
      <c r="I50" s="32"/>
      <c r="J50" s="32"/>
      <c r="K50" s="32"/>
      <c r="L50" s="32"/>
      <c r="M50" s="32"/>
      <c r="N50" s="32"/>
      <c r="O50" s="32"/>
      <c r="P50" s="32"/>
      <c r="Q50" s="32"/>
      <c r="R50" s="32"/>
      <c r="S50" s="38"/>
    </row>
    <row r="51" spans="1:19" s="24" customFormat="1" ht="12" x14ac:dyDescent="0.2">
      <c r="A51" s="45" t="s">
        <v>265</v>
      </c>
      <c r="B51" s="32" t="s">
        <v>292</v>
      </c>
      <c r="C51" s="32"/>
      <c r="D51" s="32"/>
      <c r="E51" s="32"/>
      <c r="F51" s="32"/>
      <c r="G51" s="32"/>
      <c r="H51" s="32"/>
      <c r="I51" s="32"/>
      <c r="J51" s="32"/>
      <c r="K51" s="32"/>
      <c r="L51" s="32"/>
      <c r="M51" s="32"/>
      <c r="N51" s="32"/>
      <c r="O51" s="32"/>
      <c r="P51" s="32"/>
      <c r="Q51" s="32"/>
      <c r="R51" s="32"/>
      <c r="S51" s="38"/>
    </row>
    <row r="52" spans="1:19" s="24" customFormat="1" ht="12" x14ac:dyDescent="0.2">
      <c r="A52" s="45"/>
      <c r="B52" s="32" t="s">
        <v>293</v>
      </c>
      <c r="C52" s="32"/>
      <c r="D52" s="32"/>
      <c r="E52" s="32"/>
      <c r="F52" s="32"/>
      <c r="G52" s="32"/>
      <c r="H52" s="32"/>
      <c r="I52" s="32"/>
      <c r="J52" s="32"/>
      <c r="K52" s="32"/>
      <c r="L52" s="32"/>
      <c r="M52" s="32"/>
      <c r="N52" s="32"/>
      <c r="O52" s="32"/>
      <c r="P52" s="32"/>
      <c r="Q52" s="32"/>
      <c r="R52" s="32"/>
      <c r="S52" s="38"/>
    </row>
    <row r="53" spans="1:19" s="24" customFormat="1" ht="12" x14ac:dyDescent="0.2">
      <c r="A53" s="45" t="s">
        <v>266</v>
      </c>
      <c r="B53" s="32" t="s">
        <v>267</v>
      </c>
      <c r="C53" s="32"/>
      <c r="D53" s="32"/>
      <c r="E53" s="32"/>
      <c r="F53" s="32"/>
      <c r="G53" s="32"/>
      <c r="H53" s="32"/>
      <c r="I53" s="32"/>
      <c r="J53" s="32"/>
      <c r="K53" s="32"/>
      <c r="L53" s="32"/>
      <c r="M53" s="32"/>
      <c r="N53" s="32"/>
      <c r="O53" s="32"/>
      <c r="P53" s="32"/>
      <c r="Q53" s="32"/>
      <c r="R53" s="32"/>
      <c r="S53" s="38"/>
    </row>
    <row r="54" spans="1:19" s="24" customFormat="1" ht="12" x14ac:dyDescent="0.2">
      <c r="A54" s="45"/>
      <c r="B54" s="32" t="s">
        <v>268</v>
      </c>
      <c r="C54" s="32"/>
      <c r="D54" s="32"/>
      <c r="E54" s="32"/>
      <c r="F54" s="32"/>
      <c r="G54" s="32"/>
      <c r="H54" s="32"/>
      <c r="I54" s="32"/>
      <c r="J54" s="32"/>
      <c r="K54" s="32"/>
      <c r="L54" s="32"/>
      <c r="M54" s="32"/>
      <c r="N54" s="32"/>
      <c r="O54" s="32"/>
      <c r="P54" s="32"/>
      <c r="Q54" s="32"/>
      <c r="R54" s="32"/>
      <c r="S54" s="38"/>
    </row>
    <row r="55" spans="1:19" s="24" customFormat="1" ht="12" x14ac:dyDescent="0.2">
      <c r="A55" s="45" t="s">
        <v>269</v>
      </c>
      <c r="B55" s="32" t="s">
        <v>270</v>
      </c>
      <c r="C55" s="32"/>
      <c r="D55" s="32"/>
      <c r="E55" s="32"/>
      <c r="F55" s="32"/>
      <c r="G55" s="32"/>
      <c r="H55" s="32"/>
      <c r="I55" s="32"/>
      <c r="J55" s="32"/>
      <c r="K55" s="32"/>
      <c r="L55" s="32"/>
      <c r="M55" s="32"/>
      <c r="N55" s="32"/>
      <c r="O55" s="32"/>
      <c r="P55" s="32"/>
      <c r="Q55" s="32"/>
      <c r="R55" s="32"/>
      <c r="S55" s="38"/>
    </row>
    <row r="56" spans="1:19" s="24" customFormat="1" ht="12" x14ac:dyDescent="0.2">
      <c r="A56" s="45"/>
      <c r="B56" s="32" t="s">
        <v>271</v>
      </c>
      <c r="C56" s="32"/>
      <c r="D56" s="32"/>
      <c r="E56" s="32"/>
      <c r="F56" s="32"/>
      <c r="G56" s="32"/>
      <c r="H56" s="32"/>
      <c r="I56" s="32"/>
      <c r="J56" s="32"/>
      <c r="K56" s="32"/>
      <c r="L56" s="32"/>
      <c r="M56" s="32"/>
      <c r="N56" s="32"/>
      <c r="O56" s="32"/>
      <c r="P56" s="32"/>
      <c r="Q56" s="32"/>
      <c r="R56" s="32"/>
      <c r="S56" s="38"/>
    </row>
    <row r="57" spans="1:19" s="24" customFormat="1" ht="12" x14ac:dyDescent="0.2">
      <c r="A57" s="45" t="s">
        <v>272</v>
      </c>
      <c r="B57" s="32" t="s">
        <v>289</v>
      </c>
      <c r="C57" s="32"/>
      <c r="D57" s="32"/>
      <c r="E57" s="32"/>
      <c r="F57" s="32"/>
      <c r="G57" s="32"/>
      <c r="H57" s="32"/>
      <c r="I57" s="32"/>
      <c r="J57" s="32"/>
      <c r="K57" s="32"/>
      <c r="L57" s="32"/>
      <c r="M57" s="32"/>
      <c r="N57" s="32"/>
      <c r="O57" s="32"/>
      <c r="P57" s="32"/>
      <c r="Q57" s="32"/>
      <c r="R57" s="32"/>
      <c r="S57" s="38"/>
    </row>
    <row r="58" spans="1:19" s="24" customFormat="1" ht="12" x14ac:dyDescent="0.2">
      <c r="A58" s="45"/>
      <c r="B58" s="32" t="s">
        <v>291</v>
      </c>
      <c r="C58" s="32"/>
      <c r="D58" s="32"/>
      <c r="E58" s="32"/>
      <c r="F58" s="32"/>
      <c r="G58" s="32"/>
      <c r="H58" s="32"/>
      <c r="I58" s="32"/>
      <c r="J58" s="32"/>
      <c r="K58" s="32"/>
      <c r="L58" s="32"/>
      <c r="M58" s="32"/>
      <c r="N58" s="32"/>
      <c r="O58" s="32"/>
      <c r="P58" s="32"/>
      <c r="Q58" s="32"/>
      <c r="R58" s="32"/>
      <c r="S58" s="38"/>
    </row>
    <row r="59" spans="1:19" s="24" customFormat="1" ht="12" x14ac:dyDescent="0.2">
      <c r="A59" s="45" t="s">
        <v>273</v>
      </c>
      <c r="B59" s="32" t="s">
        <v>274</v>
      </c>
      <c r="C59" s="32"/>
      <c r="D59" s="32"/>
      <c r="E59" s="32"/>
      <c r="F59" s="32"/>
      <c r="G59" s="32"/>
      <c r="H59" s="32"/>
      <c r="I59" s="32"/>
      <c r="J59" s="32"/>
      <c r="K59" s="32"/>
      <c r="L59" s="32"/>
      <c r="M59" s="32"/>
      <c r="N59" s="32"/>
      <c r="O59" s="32"/>
      <c r="P59" s="32"/>
      <c r="Q59" s="32"/>
      <c r="R59" s="32"/>
      <c r="S59" s="38"/>
    </row>
    <row r="60" spans="1:19" s="24" customFormat="1" ht="12" x14ac:dyDescent="0.2">
      <c r="A60" s="45"/>
      <c r="B60" s="32" t="s">
        <v>275</v>
      </c>
      <c r="C60" s="32"/>
      <c r="D60" s="32"/>
      <c r="E60" s="32"/>
      <c r="F60" s="32"/>
      <c r="G60" s="32"/>
      <c r="H60" s="32"/>
      <c r="I60" s="32"/>
      <c r="J60" s="32"/>
      <c r="K60" s="32"/>
      <c r="L60" s="32"/>
      <c r="M60" s="32"/>
      <c r="N60" s="32"/>
      <c r="O60" s="32"/>
      <c r="P60" s="32"/>
      <c r="Q60" s="32"/>
      <c r="R60" s="32"/>
      <c r="S60" s="38"/>
    </row>
    <row r="61" spans="1:19" s="24" customFormat="1" ht="12" x14ac:dyDescent="0.2">
      <c r="A61" s="45" t="s">
        <v>276</v>
      </c>
      <c r="B61" s="32" t="s">
        <v>290</v>
      </c>
      <c r="C61" s="32"/>
      <c r="D61" s="32"/>
      <c r="E61" s="32"/>
      <c r="F61" s="32"/>
      <c r="G61" s="32"/>
      <c r="H61" s="32"/>
      <c r="I61" s="32"/>
      <c r="J61" s="32"/>
      <c r="K61" s="32"/>
      <c r="L61" s="32"/>
      <c r="M61" s="32"/>
      <c r="N61" s="32"/>
      <c r="O61" s="32"/>
      <c r="P61" s="32"/>
      <c r="Q61" s="32"/>
      <c r="R61" s="32"/>
      <c r="S61" s="38"/>
    </row>
    <row r="62" spans="1:19" s="24" customFormat="1" ht="12" x14ac:dyDescent="0.2">
      <c r="A62" s="45"/>
      <c r="B62" s="32" t="s">
        <v>277</v>
      </c>
      <c r="C62" s="32"/>
      <c r="D62" s="32"/>
      <c r="E62" s="32"/>
      <c r="F62" s="32"/>
      <c r="G62" s="32"/>
      <c r="H62" s="32"/>
      <c r="I62" s="32"/>
      <c r="J62" s="32"/>
      <c r="K62" s="32"/>
      <c r="L62" s="32"/>
      <c r="M62" s="32"/>
      <c r="N62" s="32"/>
      <c r="O62" s="32"/>
      <c r="P62" s="32"/>
      <c r="Q62" s="32"/>
      <c r="R62" s="32"/>
      <c r="S62" s="38"/>
    </row>
    <row r="63" spans="1:19" s="24" customFormat="1" ht="12" x14ac:dyDescent="0.2">
      <c r="A63" s="45"/>
      <c r="B63" s="32" t="s">
        <v>278</v>
      </c>
      <c r="C63" s="32"/>
      <c r="D63" s="32"/>
      <c r="E63" s="32"/>
      <c r="F63" s="32"/>
      <c r="G63" s="32"/>
      <c r="H63" s="32"/>
      <c r="I63" s="32"/>
      <c r="J63" s="32"/>
      <c r="K63" s="32"/>
      <c r="L63" s="32"/>
      <c r="M63" s="32"/>
      <c r="N63" s="32"/>
      <c r="O63" s="32"/>
      <c r="P63" s="32"/>
      <c r="Q63" s="32"/>
      <c r="R63" s="32"/>
      <c r="S63" s="38"/>
    </row>
    <row r="64" spans="1:19" s="24" customFormat="1" ht="12" x14ac:dyDescent="0.2">
      <c r="A64" s="45"/>
      <c r="B64" s="32" t="s">
        <v>279</v>
      </c>
      <c r="C64" s="32"/>
      <c r="D64" s="32"/>
      <c r="E64" s="32"/>
      <c r="F64" s="32"/>
      <c r="G64" s="32"/>
      <c r="H64" s="32"/>
      <c r="I64" s="32"/>
      <c r="J64" s="32"/>
      <c r="K64" s="32"/>
      <c r="L64" s="32"/>
      <c r="M64" s="32"/>
      <c r="N64" s="32"/>
      <c r="O64" s="32"/>
      <c r="P64" s="32"/>
      <c r="Q64" s="32"/>
      <c r="R64" s="32"/>
      <c r="S64" s="38"/>
    </row>
    <row r="65" spans="1:19" s="24" customFormat="1" ht="4.5" customHeight="1" x14ac:dyDescent="0.2">
      <c r="A65" s="122"/>
      <c r="B65" s="27"/>
      <c r="C65" s="27"/>
      <c r="D65" s="27"/>
      <c r="E65" s="27"/>
      <c r="F65" s="27"/>
      <c r="G65" s="27"/>
      <c r="H65" s="27"/>
      <c r="I65" s="27"/>
      <c r="J65" s="27"/>
      <c r="K65" s="27"/>
      <c r="L65" s="27"/>
      <c r="M65" s="27"/>
      <c r="N65" s="27"/>
      <c r="O65" s="27"/>
      <c r="P65" s="27"/>
      <c r="Q65" s="27"/>
      <c r="R65" s="27"/>
      <c r="S65" s="41"/>
    </row>
    <row r="66" spans="1:19" s="24" customFormat="1" ht="12" x14ac:dyDescent="0.2">
      <c r="A66" s="47"/>
    </row>
    <row r="67" spans="1:19" s="24" customFormat="1" ht="12" x14ac:dyDescent="0.2">
      <c r="A67" s="47"/>
    </row>
    <row r="68" spans="1:19" s="24" customFormat="1" ht="12" x14ac:dyDescent="0.2">
      <c r="A68" s="47"/>
    </row>
    <row r="69" spans="1:19" s="24" customFormat="1" ht="12" x14ac:dyDescent="0.2">
      <c r="A69" s="48"/>
    </row>
    <row r="70" spans="1:19" s="24" customFormat="1" ht="12" x14ac:dyDescent="0.2">
      <c r="A70" s="48"/>
    </row>
    <row r="71" spans="1:19" s="24" customFormat="1" ht="12" x14ac:dyDescent="0.2">
      <c r="A71" s="48"/>
    </row>
    <row r="72" spans="1:19" s="24" customFormat="1" ht="12" x14ac:dyDescent="0.2">
      <c r="A72" s="48"/>
    </row>
    <row r="73" spans="1:19" s="24" customFormat="1" ht="12" x14ac:dyDescent="0.2">
      <c r="A73" s="48"/>
    </row>
    <row r="74" spans="1:19" s="24" customFormat="1" ht="12" x14ac:dyDescent="0.2">
      <c r="A74" s="48"/>
    </row>
    <row r="75" spans="1:19" s="24" customFormat="1" ht="12" x14ac:dyDescent="0.2">
      <c r="A75" s="48"/>
    </row>
    <row r="76" spans="1:19" s="24" customFormat="1" ht="12" x14ac:dyDescent="0.2">
      <c r="A76" s="48"/>
    </row>
    <row r="77" spans="1:19" s="24" customFormat="1" ht="12" x14ac:dyDescent="0.2">
      <c r="A77" s="48"/>
    </row>
    <row r="78" spans="1:19" s="24" customFormat="1" ht="12" x14ac:dyDescent="0.2">
      <c r="A78" s="48"/>
    </row>
    <row r="79" spans="1:19" s="24" customFormat="1" ht="12" x14ac:dyDescent="0.2">
      <c r="A79" s="48"/>
    </row>
    <row r="80" spans="1:19" s="24" customFormat="1" ht="12" x14ac:dyDescent="0.2">
      <c r="A80" s="48"/>
    </row>
    <row r="81" spans="1:1" s="24" customFormat="1" ht="12" x14ac:dyDescent="0.2">
      <c r="A81" s="48"/>
    </row>
    <row r="82" spans="1:1" s="24" customFormat="1" ht="12" x14ac:dyDescent="0.2">
      <c r="A82" s="48"/>
    </row>
    <row r="83" spans="1:1" s="24" customFormat="1" ht="12" x14ac:dyDescent="0.2">
      <c r="A83" s="48"/>
    </row>
    <row r="84" spans="1:1" s="24" customFormat="1" ht="12" x14ac:dyDescent="0.2">
      <c r="A84" s="48"/>
    </row>
    <row r="85" spans="1:1" s="24" customFormat="1" ht="12" x14ac:dyDescent="0.2">
      <c r="A85" s="48"/>
    </row>
    <row r="86" spans="1:1" s="24" customFormat="1" ht="12" x14ac:dyDescent="0.2">
      <c r="A86" s="48"/>
    </row>
    <row r="87" spans="1:1" s="24" customFormat="1" ht="12" x14ac:dyDescent="0.2">
      <c r="A87" s="48"/>
    </row>
    <row r="88" spans="1:1" s="24" customFormat="1" ht="12" x14ac:dyDescent="0.2">
      <c r="A88" s="48"/>
    </row>
    <row r="89" spans="1:1" s="24" customFormat="1" ht="12" x14ac:dyDescent="0.2">
      <c r="A89" s="48"/>
    </row>
    <row r="90" spans="1:1" s="24" customFormat="1" ht="12" x14ac:dyDescent="0.2">
      <c r="A90" s="48"/>
    </row>
    <row r="91" spans="1:1" s="24" customFormat="1" ht="12" x14ac:dyDescent="0.2">
      <c r="A91" s="48"/>
    </row>
    <row r="92" spans="1:1" s="24" customFormat="1" ht="12" x14ac:dyDescent="0.2">
      <c r="A92" s="48"/>
    </row>
    <row r="93" spans="1:1" s="24" customFormat="1" ht="12" x14ac:dyDescent="0.2">
      <c r="A93" s="48"/>
    </row>
    <row r="94" spans="1:1" s="24" customFormat="1" ht="12" x14ac:dyDescent="0.2">
      <c r="A94" s="48"/>
    </row>
    <row r="95" spans="1:1" s="24" customFormat="1" ht="12" x14ac:dyDescent="0.2">
      <c r="A95" s="48"/>
    </row>
    <row r="96" spans="1:1" s="24" customFormat="1" ht="12" x14ac:dyDescent="0.2">
      <c r="A96" s="48"/>
    </row>
    <row r="97" spans="1:1" s="24" customFormat="1" ht="12" x14ac:dyDescent="0.2">
      <c r="A97" s="48"/>
    </row>
    <row r="98" spans="1:1" s="24" customFormat="1" ht="12" x14ac:dyDescent="0.2">
      <c r="A98" s="48"/>
    </row>
    <row r="99" spans="1:1" s="24" customFormat="1" ht="12" x14ac:dyDescent="0.2">
      <c r="A99" s="48"/>
    </row>
    <row r="100" spans="1:1" s="24" customFormat="1" ht="12" x14ac:dyDescent="0.2">
      <c r="A100" s="48"/>
    </row>
    <row r="101" spans="1:1" s="24" customFormat="1" ht="12" x14ac:dyDescent="0.2">
      <c r="A101" s="48"/>
    </row>
    <row r="102" spans="1:1" s="24" customFormat="1" ht="12" x14ac:dyDescent="0.2">
      <c r="A102" s="48"/>
    </row>
    <row r="103" spans="1:1" s="24" customFormat="1" ht="12" x14ac:dyDescent="0.2">
      <c r="A103" s="48"/>
    </row>
    <row r="104" spans="1:1" s="24" customFormat="1" ht="12" x14ac:dyDescent="0.2">
      <c r="A104" s="48"/>
    </row>
    <row r="105" spans="1:1" s="24" customFormat="1" ht="12" x14ac:dyDescent="0.2">
      <c r="A105" s="48"/>
    </row>
    <row r="106" spans="1:1" s="24" customFormat="1" ht="12" x14ac:dyDescent="0.2">
      <c r="A106" s="48"/>
    </row>
    <row r="107" spans="1:1" s="24" customFormat="1" ht="12" x14ac:dyDescent="0.2">
      <c r="A107" s="48"/>
    </row>
    <row r="108" spans="1:1" s="24" customFormat="1" ht="12" x14ac:dyDescent="0.2">
      <c r="A108" s="48"/>
    </row>
    <row r="109" spans="1:1" s="24" customFormat="1" ht="12" x14ac:dyDescent="0.2">
      <c r="A109" s="48"/>
    </row>
    <row r="110" spans="1:1" s="24" customFormat="1" ht="12" x14ac:dyDescent="0.2">
      <c r="A110" s="48"/>
    </row>
    <row r="111" spans="1:1" s="24" customFormat="1" ht="12" x14ac:dyDescent="0.2">
      <c r="A111" s="48"/>
    </row>
    <row r="112" spans="1:1" s="24" customFormat="1" ht="12" x14ac:dyDescent="0.2">
      <c r="A112" s="48"/>
    </row>
    <row r="113" spans="1:1" s="24" customFormat="1" ht="12" x14ac:dyDescent="0.2">
      <c r="A113" s="48"/>
    </row>
    <row r="114" spans="1:1" s="24" customFormat="1" ht="12" x14ac:dyDescent="0.2">
      <c r="A114" s="48"/>
    </row>
    <row r="115" spans="1:1" s="24" customFormat="1" ht="12" x14ac:dyDescent="0.2">
      <c r="A115" s="48"/>
    </row>
    <row r="116" spans="1:1" s="24" customFormat="1" ht="12" x14ac:dyDescent="0.2">
      <c r="A116" s="48"/>
    </row>
    <row r="117" spans="1:1" s="24" customFormat="1" ht="12" x14ac:dyDescent="0.2">
      <c r="A117" s="48"/>
    </row>
    <row r="118" spans="1:1" s="24" customFormat="1" ht="12" x14ac:dyDescent="0.2">
      <c r="A118" s="48"/>
    </row>
    <row r="119" spans="1:1" s="24" customFormat="1" ht="12" x14ac:dyDescent="0.2">
      <c r="A119" s="48"/>
    </row>
    <row r="120" spans="1:1" s="24" customFormat="1" ht="12" x14ac:dyDescent="0.2">
      <c r="A120" s="48"/>
    </row>
    <row r="121" spans="1:1" s="24" customFormat="1" ht="12" x14ac:dyDescent="0.2">
      <c r="A121" s="48"/>
    </row>
    <row r="122" spans="1:1" s="24" customFormat="1" ht="12" x14ac:dyDescent="0.2">
      <c r="A122" s="48"/>
    </row>
    <row r="123" spans="1:1" s="24" customFormat="1" ht="12" x14ac:dyDescent="0.2">
      <c r="A123" s="48"/>
    </row>
    <row r="124" spans="1:1" s="24" customFormat="1" ht="12" x14ac:dyDescent="0.2">
      <c r="A124" s="48"/>
    </row>
    <row r="125" spans="1:1" s="24" customFormat="1" ht="12" x14ac:dyDescent="0.2">
      <c r="A125" s="48"/>
    </row>
    <row r="126" spans="1:1" s="24" customFormat="1" ht="12" x14ac:dyDescent="0.2">
      <c r="A126" s="48"/>
    </row>
    <row r="127" spans="1:1" s="24" customFormat="1" ht="12" x14ac:dyDescent="0.2">
      <c r="A127" s="48"/>
    </row>
    <row r="128" spans="1:1" s="24" customFormat="1" ht="12" x14ac:dyDescent="0.2">
      <c r="A128" s="48"/>
    </row>
    <row r="129" spans="1:1" s="24" customFormat="1" ht="12" x14ac:dyDescent="0.2">
      <c r="A129" s="48"/>
    </row>
    <row r="130" spans="1:1" s="24" customFormat="1" ht="12" x14ac:dyDescent="0.2">
      <c r="A130" s="48"/>
    </row>
    <row r="131" spans="1:1" s="24" customFormat="1" ht="12" x14ac:dyDescent="0.2">
      <c r="A131" s="48"/>
    </row>
    <row r="132" spans="1:1" s="24" customFormat="1" ht="12" x14ac:dyDescent="0.2">
      <c r="A132" s="48"/>
    </row>
    <row r="133" spans="1:1" s="24" customFormat="1" ht="12" x14ac:dyDescent="0.2">
      <c r="A133" s="48"/>
    </row>
    <row r="134" spans="1:1" s="24" customFormat="1" ht="12" x14ac:dyDescent="0.2">
      <c r="A134" s="48"/>
    </row>
    <row r="135" spans="1:1" s="24" customFormat="1" ht="12" x14ac:dyDescent="0.2">
      <c r="A135" s="48"/>
    </row>
    <row r="136" spans="1:1" s="24" customFormat="1" ht="12" x14ac:dyDescent="0.2">
      <c r="A136" s="48"/>
    </row>
    <row r="137" spans="1:1" s="24" customFormat="1" ht="12" x14ac:dyDescent="0.2">
      <c r="A137" s="48"/>
    </row>
    <row r="138" spans="1:1" s="24" customFormat="1" ht="12" x14ac:dyDescent="0.2">
      <c r="A138" s="48"/>
    </row>
    <row r="139" spans="1:1" s="24" customFormat="1" ht="12" x14ac:dyDescent="0.2">
      <c r="A139" s="48"/>
    </row>
    <row r="140" spans="1:1" s="24" customFormat="1" ht="12" x14ac:dyDescent="0.2">
      <c r="A140" s="48"/>
    </row>
    <row r="141" spans="1:1" s="24" customFormat="1" ht="12" x14ac:dyDescent="0.2">
      <c r="A141" s="48"/>
    </row>
    <row r="142" spans="1:1" s="24" customFormat="1" ht="12" x14ac:dyDescent="0.2">
      <c r="A142" s="48"/>
    </row>
    <row r="143" spans="1:1" s="24" customFormat="1" ht="12" x14ac:dyDescent="0.2">
      <c r="A143" s="48"/>
    </row>
    <row r="144" spans="1:1" s="24" customFormat="1" ht="12" x14ac:dyDescent="0.2">
      <c r="A144" s="48"/>
    </row>
    <row r="145" spans="1:1" s="24" customFormat="1" ht="12" x14ac:dyDescent="0.2">
      <c r="A145" s="48"/>
    </row>
    <row r="146" spans="1:1" s="24" customFormat="1" ht="12" x14ac:dyDescent="0.2">
      <c r="A146" s="48"/>
    </row>
    <row r="147" spans="1:1" s="24" customFormat="1" ht="12" x14ac:dyDescent="0.2">
      <c r="A147" s="48"/>
    </row>
    <row r="148" spans="1:1" s="24" customFormat="1" ht="12" x14ac:dyDescent="0.2">
      <c r="A148" s="48"/>
    </row>
    <row r="149" spans="1:1" s="24" customFormat="1" ht="12" x14ac:dyDescent="0.2">
      <c r="A149" s="48"/>
    </row>
    <row r="150" spans="1:1" s="24" customFormat="1" ht="12" x14ac:dyDescent="0.2">
      <c r="A150" s="48"/>
    </row>
    <row r="151" spans="1:1" s="24" customFormat="1" ht="12" x14ac:dyDescent="0.2">
      <c r="A151" s="48"/>
    </row>
    <row r="152" spans="1:1" s="24" customFormat="1" ht="12" x14ac:dyDescent="0.2">
      <c r="A152" s="48"/>
    </row>
    <row r="153" spans="1:1" s="24" customFormat="1" ht="12" x14ac:dyDescent="0.2">
      <c r="A153" s="48"/>
    </row>
    <row r="154" spans="1:1" s="24" customFormat="1" ht="12" x14ac:dyDescent="0.2">
      <c r="A154" s="48"/>
    </row>
    <row r="155" spans="1:1" s="24" customFormat="1" ht="12" x14ac:dyDescent="0.2">
      <c r="A155" s="48"/>
    </row>
    <row r="156" spans="1:1" s="24" customFormat="1" ht="12" x14ac:dyDescent="0.2">
      <c r="A156" s="48"/>
    </row>
    <row r="157" spans="1:1" s="24" customFormat="1" ht="12" x14ac:dyDescent="0.2">
      <c r="A157" s="48"/>
    </row>
    <row r="158" spans="1:1" s="24" customFormat="1" ht="12" x14ac:dyDescent="0.2">
      <c r="A158" s="48"/>
    </row>
    <row r="159" spans="1:1" s="24" customFormat="1" ht="12" x14ac:dyDescent="0.2">
      <c r="A159" s="48"/>
    </row>
    <row r="160" spans="1:1" s="24" customFormat="1" ht="12" x14ac:dyDescent="0.2">
      <c r="A160" s="48"/>
    </row>
    <row r="161" spans="1:1" s="24" customFormat="1" ht="12" x14ac:dyDescent="0.2">
      <c r="A161" s="48"/>
    </row>
    <row r="162" spans="1:1" s="24" customFormat="1" ht="12" x14ac:dyDescent="0.2">
      <c r="A162" s="48"/>
    </row>
    <row r="163" spans="1:1" s="24" customFormat="1" ht="12" x14ac:dyDescent="0.2">
      <c r="A163" s="48"/>
    </row>
    <row r="164" spans="1:1" s="24" customFormat="1" ht="12" x14ac:dyDescent="0.2">
      <c r="A164" s="48"/>
    </row>
    <row r="165" spans="1:1" s="24" customFormat="1" ht="12" x14ac:dyDescent="0.2">
      <c r="A165" s="48"/>
    </row>
    <row r="166" spans="1:1" s="24" customFormat="1" ht="12" x14ac:dyDescent="0.2">
      <c r="A166" s="48"/>
    </row>
    <row r="167" spans="1:1" s="24" customFormat="1" ht="12" x14ac:dyDescent="0.2">
      <c r="A167" s="48"/>
    </row>
    <row r="168" spans="1:1" s="24" customFormat="1" ht="12" x14ac:dyDescent="0.2">
      <c r="A168" s="48"/>
    </row>
    <row r="169" spans="1:1" s="24" customFormat="1" ht="12" x14ac:dyDescent="0.2">
      <c r="A169" s="48"/>
    </row>
    <row r="170" spans="1:1" s="24" customFormat="1" ht="12" x14ac:dyDescent="0.2">
      <c r="A170" s="48"/>
    </row>
    <row r="171" spans="1:1" s="24" customFormat="1" ht="12" x14ac:dyDescent="0.2">
      <c r="A171" s="48"/>
    </row>
    <row r="172" spans="1:1" s="24" customFormat="1" ht="12" x14ac:dyDescent="0.2">
      <c r="A172" s="48"/>
    </row>
    <row r="173" spans="1:1" s="24" customFormat="1" ht="12" x14ac:dyDescent="0.2">
      <c r="A173" s="48"/>
    </row>
    <row r="174" spans="1:1" s="24" customFormat="1" ht="12" x14ac:dyDescent="0.2">
      <c r="A174" s="48"/>
    </row>
    <row r="175" spans="1:1" s="24" customFormat="1" ht="12" x14ac:dyDescent="0.2">
      <c r="A175" s="48"/>
    </row>
    <row r="176" spans="1:1" s="24" customFormat="1" ht="12" x14ac:dyDescent="0.2">
      <c r="A176" s="48"/>
    </row>
    <row r="177" spans="1:1" s="24" customFormat="1" ht="12" x14ac:dyDescent="0.2">
      <c r="A177" s="48"/>
    </row>
    <row r="178" spans="1:1" s="24" customFormat="1" ht="12" x14ac:dyDescent="0.2">
      <c r="A178" s="48"/>
    </row>
    <row r="179" spans="1:1" s="24" customFormat="1" ht="12" x14ac:dyDescent="0.2">
      <c r="A179" s="48"/>
    </row>
    <row r="180" spans="1:1" s="24" customFormat="1" ht="12" x14ac:dyDescent="0.2">
      <c r="A180" s="48"/>
    </row>
    <row r="181" spans="1:1" s="24" customFormat="1" ht="12" x14ac:dyDescent="0.2">
      <c r="A181" s="48"/>
    </row>
  </sheetData>
  <sheetProtection algorithmName="SHA-512" hashValue="T+F/Yx0JQ5SXqo5Erel8mVQjmUY2XlLGIVu5EN+OkxXryyoNjSS03v97hzq/Jydoh6FJEoxVyUHU+wckQqfRbA==" saltValue="VAnUfMqzomcRx0XzLuMUdA==" spinCount="100000" sheet="1" selectLockedCells="1"/>
  <customSheetViews>
    <customSheetView guid="{64EDB8CB-9FAE-442C-BA10-2255566A9D15}" fitToPage="1" topLeftCell="A7">
      <selection activeCell="T31" sqref="T31"/>
      <pageMargins left="0.78740157480314965" right="0.59055118110236227" top="0.47244094488188981" bottom="0.70866141732283472" header="0.31496062992125984" footer="0.31496062992125984"/>
      <pageSetup paperSize="9" scale="94" orientation="portrait" horizontalDpi="0" verticalDpi="0" r:id="rId1"/>
      <headerFooter>
        <oddFooter>&amp;L&amp;8Antrag auf Förderung 
Landkreis Altenburger Land&amp;C&amp;8Seite 3&amp;R&amp;8Datum der Antragstellung &amp;D</oddFooter>
      </headerFooter>
    </customSheetView>
    <customSheetView guid="{CB0F96DD-44E5-44A4-860F-548ECBB436AE}" fitToPage="1" topLeftCell="A7">
      <selection activeCell="T31" sqref="T31"/>
      <pageMargins left="0.78740157480314965" right="0.59055118110236227" top="0.47244094488188981" bottom="0.70866141732283472" header="0.31496062992125984" footer="0.31496062992125984"/>
      <pageSetup paperSize="9" scale="94" orientation="portrait" horizontalDpi="0" verticalDpi="0" r:id="rId2"/>
      <headerFooter>
        <oddFooter>&amp;L&amp;8Antrag auf Förderung 
Landkreis Altenburger Land&amp;C&amp;8Seite 3&amp;R&amp;8Datum der Antragstellung &amp;D</oddFooter>
      </headerFooter>
    </customSheetView>
  </customSheetViews>
  <mergeCells count="4">
    <mergeCell ref="O1:R1"/>
    <mergeCell ref="A2:S2"/>
    <mergeCell ref="B44:G44"/>
    <mergeCell ref="I44:N44"/>
  </mergeCells>
  <pageMargins left="0.78740157480314965" right="0.59055118110236227" top="0.47244094488188981" bottom="0.70866141732283472" header="0.31496062992125984" footer="0.31496062992125984"/>
  <pageSetup paperSize="9" scale="94" orientation="portrait" horizontalDpi="0" verticalDpi="0" r:id="rId3"/>
  <headerFooter>
    <oddFooter>&amp;L&amp;8Antrag auf Förderung 
Landkreis Altenburger Land&amp;C&amp;8Seite 3&amp;R&amp;8Datum der Antragstellung &amp;D</oddFooter>
  </headerFooter>
  <drawing r:id="rId4"/>
  <legacyDrawing r:id="rId5"/>
  <mc:AlternateContent xmlns:mc="http://schemas.openxmlformats.org/markup-compatibility/2006">
    <mc:Choice Requires="x14">
      <controls>
        <mc:AlternateContent xmlns:mc="http://schemas.openxmlformats.org/markup-compatibility/2006">
          <mc:Choice Requires="x14">
            <control shapeId="17410" r:id="rId6" name="Check Box 2">
              <controlPr defaultSize="0" autoFill="0" autoLine="0" autoPict="0" altText="ja">
                <anchor moveWithCells="1">
                  <from>
                    <xdr:col>6</xdr:col>
                    <xdr:colOff>9525</xdr:colOff>
                    <xdr:row>39</xdr:row>
                    <xdr:rowOff>0</xdr:rowOff>
                  </from>
                  <to>
                    <xdr:col>6</xdr:col>
                    <xdr:colOff>238125</xdr:colOff>
                    <xdr:row>39</xdr:row>
                    <xdr:rowOff>171450</xdr:rowOff>
                  </to>
                </anchor>
              </controlPr>
            </control>
          </mc:Choice>
        </mc:AlternateContent>
        <mc:AlternateContent xmlns:mc="http://schemas.openxmlformats.org/markup-compatibility/2006">
          <mc:Choice Requires="x14">
            <control shapeId="17411" r:id="rId7" name="Check Box 3">
              <controlPr defaultSize="0" autoFill="0" autoLine="0" autoPict="0" altText="nein">
                <anchor moveWithCells="1">
                  <from>
                    <xdr:col>8</xdr:col>
                    <xdr:colOff>9525</xdr:colOff>
                    <xdr:row>39</xdr:row>
                    <xdr:rowOff>0</xdr:rowOff>
                  </from>
                  <to>
                    <xdr:col>8</xdr:col>
                    <xdr:colOff>238125</xdr:colOff>
                    <xdr:row>39</xdr:row>
                    <xdr:rowOff>171450</xdr:rowOff>
                  </to>
                </anchor>
              </controlPr>
            </control>
          </mc:Choice>
        </mc:AlternateContent>
        <mc:AlternateContent xmlns:mc="http://schemas.openxmlformats.org/markup-compatibility/2006">
          <mc:Choice Requires="x14">
            <control shapeId="17412" r:id="rId8" name="Check Box 4">
              <controlPr defaultSize="0" autoFill="0" autoLine="0" autoPict="0" altText="nicht berechtigt ist">
                <anchor moveWithCells="1">
                  <from>
                    <xdr:col>1</xdr:col>
                    <xdr:colOff>19050</xdr:colOff>
                    <xdr:row>43</xdr:row>
                    <xdr:rowOff>9525</xdr:rowOff>
                  </from>
                  <to>
                    <xdr:col>1</xdr:col>
                    <xdr:colOff>257175</xdr:colOff>
                    <xdr:row>43</xdr:row>
                    <xdr:rowOff>180975</xdr:rowOff>
                  </to>
                </anchor>
              </controlPr>
            </control>
          </mc:Choice>
        </mc:AlternateContent>
        <mc:AlternateContent xmlns:mc="http://schemas.openxmlformats.org/markup-compatibility/2006">
          <mc:Choice Requires="x14">
            <control shapeId="17413" r:id="rId9" name="Check Box 5">
              <controlPr defaultSize="0" autoFill="0" autoLine="0" autoPict="0" altText="berechtigt ist">
                <anchor moveWithCells="1">
                  <from>
                    <xdr:col>8</xdr:col>
                    <xdr:colOff>9525</xdr:colOff>
                    <xdr:row>43</xdr:row>
                    <xdr:rowOff>9525</xdr:rowOff>
                  </from>
                  <to>
                    <xdr:col>8</xdr:col>
                    <xdr:colOff>238125</xdr:colOff>
                    <xdr:row>43</xdr:row>
                    <xdr:rowOff>180975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pageSetUpPr fitToPage="1"/>
  </sheetPr>
  <dimension ref="A1:S48"/>
  <sheetViews>
    <sheetView showGridLines="0" showRowColHeaders="0" zoomScaleNormal="100" workbookViewId="0">
      <selection activeCell="A43" sqref="A43:F43"/>
    </sheetView>
  </sheetViews>
  <sheetFormatPr baseColWidth="10" defaultColWidth="11.42578125" defaultRowHeight="15" x14ac:dyDescent="0.25"/>
  <cols>
    <col min="1" max="18" width="5.140625" style="1" customWidth="1"/>
    <col min="19" max="19" width="2" style="1" customWidth="1"/>
    <col min="20" max="16384" width="11.42578125" style="1"/>
  </cols>
  <sheetData>
    <row r="1" spans="1:19" x14ac:dyDescent="0.25">
      <c r="A1" s="164"/>
      <c r="B1" s="151"/>
      <c r="C1" s="151"/>
      <c r="D1" s="151"/>
      <c r="E1" s="151"/>
      <c r="F1" s="151"/>
      <c r="G1" s="151"/>
      <c r="H1" s="151"/>
      <c r="I1" s="151"/>
      <c r="J1" s="151"/>
      <c r="K1" s="151"/>
      <c r="L1" s="151"/>
      <c r="M1" s="151"/>
      <c r="N1" s="174" t="s">
        <v>85</v>
      </c>
      <c r="O1" s="746" t="str">
        <f>IF('Seite 1'!G17="","",'Seite 1'!G17)</f>
        <v/>
      </c>
      <c r="P1" s="747"/>
      <c r="Q1" s="747"/>
      <c r="R1" s="747"/>
      <c r="S1" s="175"/>
    </row>
    <row r="2" spans="1:19" x14ac:dyDescent="0.25">
      <c r="A2" s="34"/>
      <c r="B2" s="6"/>
      <c r="C2" s="6"/>
      <c r="D2" s="6"/>
      <c r="E2" s="6"/>
      <c r="F2" s="6"/>
      <c r="G2" s="6"/>
      <c r="H2" s="6"/>
      <c r="I2" s="6"/>
      <c r="J2" s="6"/>
      <c r="K2" s="6"/>
      <c r="L2" s="6"/>
      <c r="M2" s="6"/>
      <c r="N2" s="6"/>
      <c r="O2" s="6"/>
      <c r="P2" s="6"/>
      <c r="Q2" s="6"/>
      <c r="R2" s="6"/>
      <c r="S2" s="35"/>
    </row>
    <row r="3" spans="1:19" x14ac:dyDescent="0.25">
      <c r="A3" s="748" t="s">
        <v>223</v>
      </c>
      <c r="B3" s="749"/>
      <c r="C3" s="749"/>
      <c r="D3" s="749"/>
      <c r="E3" s="749"/>
      <c r="F3" s="749"/>
      <c r="G3" s="749"/>
      <c r="H3" s="749"/>
      <c r="I3" s="749"/>
      <c r="J3" s="749"/>
      <c r="K3" s="749"/>
      <c r="L3" s="749"/>
      <c r="M3" s="749"/>
      <c r="N3" s="749"/>
      <c r="O3" s="749"/>
      <c r="P3" s="749"/>
      <c r="Q3" s="749"/>
      <c r="R3" s="749"/>
      <c r="S3" s="750"/>
    </row>
    <row r="4" spans="1:19" ht="8.25" customHeight="1" x14ac:dyDescent="0.25">
      <c r="A4" s="165"/>
      <c r="B4" s="166"/>
      <c r="C4" s="6"/>
      <c r="D4" s="6"/>
      <c r="E4" s="6"/>
      <c r="F4" s="6"/>
      <c r="G4" s="6"/>
      <c r="H4" s="6"/>
      <c r="I4" s="6"/>
      <c r="J4" s="6"/>
      <c r="K4" s="6"/>
      <c r="L4" s="6"/>
      <c r="M4" s="6"/>
      <c r="N4" s="6"/>
      <c r="O4" s="6"/>
      <c r="P4" s="6"/>
      <c r="Q4" s="6"/>
      <c r="R4" s="6"/>
      <c r="S4" s="35"/>
    </row>
    <row r="5" spans="1:19" ht="26.25" customHeight="1" x14ac:dyDescent="0.25">
      <c r="A5" s="393" t="s">
        <v>13</v>
      </c>
      <c r="B5" s="394" t="s">
        <v>280</v>
      </c>
      <c r="C5" s="6"/>
      <c r="D5" s="6"/>
      <c r="E5" s="6"/>
      <c r="F5" s="6"/>
      <c r="G5" s="6"/>
      <c r="H5" s="6"/>
      <c r="I5" s="6"/>
      <c r="J5" s="6"/>
      <c r="K5" s="6"/>
      <c r="L5" s="6"/>
      <c r="M5" s="6"/>
      <c r="N5" s="6"/>
      <c r="O5" s="6"/>
      <c r="P5" s="6"/>
      <c r="Q5" s="6"/>
      <c r="R5" s="6"/>
      <c r="S5" s="35"/>
    </row>
    <row r="6" spans="1:19" x14ac:dyDescent="0.25">
      <c r="A6" s="167"/>
      <c r="B6" s="70" t="s">
        <v>500</v>
      </c>
      <c r="C6" s="70"/>
      <c r="D6" s="70"/>
      <c r="E6" s="70"/>
      <c r="F6" s="70"/>
      <c r="G6" s="70"/>
      <c r="H6" s="70"/>
      <c r="I6" s="70"/>
      <c r="J6" s="70"/>
      <c r="K6" s="70"/>
      <c r="L6" s="70"/>
      <c r="M6" s="70"/>
      <c r="N6" s="70"/>
      <c r="O6" s="6"/>
      <c r="P6" s="6"/>
      <c r="Q6" s="6"/>
      <c r="R6" s="6"/>
      <c r="S6" s="35"/>
    </row>
    <row r="7" spans="1:19" x14ac:dyDescent="0.25">
      <c r="A7" s="168"/>
      <c r="B7" s="70" t="s">
        <v>303</v>
      </c>
      <c r="C7" s="70"/>
      <c r="D7" s="70"/>
      <c r="E7" s="70"/>
      <c r="F7" s="70"/>
      <c r="G7" s="70"/>
      <c r="H7" s="70"/>
      <c r="I7" s="70"/>
      <c r="J7" s="70"/>
      <c r="K7" s="70"/>
      <c r="L7" s="70"/>
      <c r="M7" s="70"/>
      <c r="N7" s="70"/>
      <c r="O7" s="6"/>
      <c r="P7" s="6"/>
      <c r="Q7" s="6"/>
      <c r="R7" s="6"/>
      <c r="S7" s="35"/>
    </row>
    <row r="8" spans="1:19" x14ac:dyDescent="0.25">
      <c r="A8" s="167"/>
      <c r="B8" s="70" t="s">
        <v>304</v>
      </c>
      <c r="C8" s="70"/>
      <c r="D8" s="70"/>
      <c r="E8" s="70"/>
      <c r="F8" s="70"/>
      <c r="G8" s="70"/>
      <c r="H8" s="70"/>
      <c r="I8" s="70"/>
      <c r="J8" s="70"/>
      <c r="K8" s="70"/>
      <c r="L8" s="70"/>
      <c r="M8" s="70"/>
      <c r="N8" s="70"/>
      <c r="O8" s="6"/>
      <c r="P8" s="6"/>
      <c r="Q8" s="6"/>
      <c r="R8" s="6"/>
      <c r="S8" s="35"/>
    </row>
    <row r="9" spans="1:19" x14ac:dyDescent="0.25">
      <c r="A9" s="168"/>
      <c r="B9" s="70" t="s">
        <v>305</v>
      </c>
      <c r="C9" s="70"/>
      <c r="D9" s="70"/>
      <c r="E9" s="70"/>
      <c r="F9" s="70"/>
      <c r="G9" s="70"/>
      <c r="H9" s="70"/>
      <c r="I9" s="70"/>
      <c r="J9" s="70"/>
      <c r="K9" s="70"/>
      <c r="L9" s="70"/>
      <c r="M9" s="70"/>
      <c r="N9" s="70"/>
      <c r="O9" s="6"/>
      <c r="P9" s="6"/>
      <c r="Q9" s="6"/>
      <c r="R9" s="6"/>
      <c r="S9" s="35"/>
    </row>
    <row r="10" spans="1:19" x14ac:dyDescent="0.25">
      <c r="A10" s="167"/>
      <c r="B10" s="70" t="s">
        <v>281</v>
      </c>
      <c r="C10" s="70"/>
      <c r="D10" s="70"/>
      <c r="E10" s="70"/>
      <c r="F10" s="70"/>
      <c r="G10" s="70"/>
      <c r="H10" s="70"/>
      <c r="I10" s="70"/>
      <c r="J10" s="70"/>
      <c r="K10" s="70"/>
      <c r="L10" s="70"/>
      <c r="M10" s="70"/>
      <c r="N10" s="70"/>
      <c r="O10" s="6"/>
      <c r="P10" s="6"/>
      <c r="Q10" s="6"/>
      <c r="R10" s="6"/>
      <c r="S10" s="35"/>
    </row>
    <row r="11" spans="1:19" x14ac:dyDescent="0.25">
      <c r="A11" s="167"/>
      <c r="B11" s="70" t="s">
        <v>435</v>
      </c>
      <c r="C11" s="70"/>
      <c r="D11" s="70"/>
      <c r="E11" s="70"/>
      <c r="F11" s="70"/>
      <c r="G11" s="70"/>
      <c r="H11" s="70"/>
      <c r="I11" s="70"/>
      <c r="J11" s="70"/>
      <c r="K11" s="70"/>
      <c r="L11" s="70"/>
      <c r="M11" s="70"/>
      <c r="N11" s="70"/>
      <c r="O11" s="6"/>
      <c r="P11" s="6"/>
      <c r="Q11" s="6"/>
      <c r="R11" s="6"/>
      <c r="S11" s="35"/>
    </row>
    <row r="12" spans="1:19" x14ac:dyDescent="0.25">
      <c r="A12" s="167"/>
      <c r="B12" s="70" t="s">
        <v>436</v>
      </c>
      <c r="C12" s="70"/>
      <c r="D12" s="70"/>
      <c r="E12" s="70"/>
      <c r="F12" s="70"/>
      <c r="G12" s="70"/>
      <c r="H12" s="70"/>
      <c r="I12" s="70"/>
      <c r="J12" s="70"/>
      <c r="K12" s="70"/>
      <c r="L12" s="70"/>
      <c r="M12" s="70"/>
      <c r="N12" s="70"/>
      <c r="O12" s="6"/>
      <c r="P12" s="6"/>
      <c r="Q12" s="6"/>
      <c r="R12" s="6"/>
      <c r="S12" s="35"/>
    </row>
    <row r="13" spans="1:19" x14ac:dyDescent="0.25">
      <c r="A13" s="167"/>
      <c r="B13" s="70" t="s">
        <v>282</v>
      </c>
      <c r="C13" s="70"/>
      <c r="D13" s="70"/>
      <c r="E13" s="70"/>
      <c r="F13" s="70"/>
      <c r="G13" s="70"/>
      <c r="H13" s="70"/>
      <c r="I13" s="70"/>
      <c r="J13" s="70"/>
      <c r="K13" s="70"/>
      <c r="L13" s="70"/>
      <c r="M13" s="70"/>
      <c r="N13" s="70"/>
      <c r="O13" s="6"/>
      <c r="P13" s="6"/>
      <c r="Q13" s="6"/>
      <c r="R13" s="6"/>
      <c r="S13" s="35"/>
    </row>
    <row r="14" spans="1:19" x14ac:dyDescent="0.25">
      <c r="A14" s="167"/>
      <c r="B14" s="70" t="s">
        <v>283</v>
      </c>
      <c r="C14" s="70"/>
      <c r="D14" s="70"/>
      <c r="E14" s="70"/>
      <c r="F14" s="70"/>
      <c r="G14" s="70"/>
      <c r="H14" s="70"/>
      <c r="I14" s="70"/>
      <c r="J14" s="70"/>
      <c r="K14" s="70"/>
      <c r="L14" s="70"/>
      <c r="M14" s="70"/>
      <c r="N14" s="70"/>
      <c r="O14" s="6"/>
      <c r="P14" s="6"/>
      <c r="Q14" s="6"/>
      <c r="R14" s="6"/>
      <c r="S14" s="35"/>
    </row>
    <row r="15" spans="1:19" x14ac:dyDescent="0.25">
      <c r="A15" s="167"/>
      <c r="B15" s="70" t="s">
        <v>284</v>
      </c>
      <c r="C15" s="70"/>
      <c r="D15" s="70"/>
      <c r="E15" s="70"/>
      <c r="F15" s="70"/>
      <c r="G15" s="70"/>
      <c r="H15" s="70"/>
      <c r="I15" s="70"/>
      <c r="J15" s="70"/>
      <c r="K15" s="70"/>
      <c r="L15" s="70"/>
      <c r="M15" s="70"/>
      <c r="N15" s="70"/>
      <c r="O15" s="6"/>
      <c r="P15" s="6"/>
      <c r="Q15" s="6"/>
      <c r="R15" s="6"/>
      <c r="S15" s="35"/>
    </row>
    <row r="16" spans="1:19" x14ac:dyDescent="0.25">
      <c r="A16" s="167"/>
      <c r="B16" s="70" t="s">
        <v>285</v>
      </c>
      <c r="C16" s="70"/>
      <c r="D16" s="70"/>
      <c r="E16" s="70"/>
      <c r="F16" s="70"/>
      <c r="G16" s="70"/>
      <c r="H16" s="70"/>
      <c r="I16" s="70"/>
      <c r="J16" s="70"/>
      <c r="K16" s="70"/>
      <c r="L16" s="70"/>
      <c r="M16" s="70"/>
      <c r="N16" s="70"/>
      <c r="O16" s="6"/>
      <c r="P16" s="6"/>
      <c r="Q16" s="6"/>
      <c r="R16" s="6"/>
      <c r="S16" s="35"/>
    </row>
    <row r="17" spans="1:19" x14ac:dyDescent="0.25">
      <c r="A17" s="168"/>
      <c r="B17" s="70" t="s">
        <v>306</v>
      </c>
      <c r="C17" s="70"/>
      <c r="D17" s="70"/>
      <c r="E17" s="70"/>
      <c r="F17" s="70"/>
      <c r="G17" s="70"/>
      <c r="H17" s="70"/>
      <c r="I17" s="70"/>
      <c r="J17" s="70"/>
      <c r="K17" s="70"/>
      <c r="L17" s="70"/>
      <c r="M17" s="70"/>
      <c r="N17" s="70"/>
      <c r="O17" s="6"/>
      <c r="P17" s="6"/>
      <c r="Q17" s="6"/>
      <c r="R17" s="6"/>
      <c r="S17" s="35"/>
    </row>
    <row r="18" spans="1:19" x14ac:dyDescent="0.25">
      <c r="A18" s="168"/>
      <c r="B18" s="70"/>
      <c r="C18" s="70"/>
      <c r="D18" s="70"/>
      <c r="E18" s="70"/>
      <c r="F18" s="70"/>
      <c r="G18" s="70"/>
      <c r="H18" s="70"/>
      <c r="I18" s="70"/>
      <c r="J18" s="70"/>
      <c r="K18" s="70"/>
      <c r="L18" s="70"/>
      <c r="M18" s="70"/>
      <c r="N18" s="70"/>
      <c r="O18" s="6"/>
      <c r="P18" s="6"/>
      <c r="Q18" s="6"/>
      <c r="R18" s="6"/>
      <c r="S18" s="35"/>
    </row>
    <row r="19" spans="1:19" x14ac:dyDescent="0.25">
      <c r="A19" s="168"/>
      <c r="B19" s="70" t="s">
        <v>286</v>
      </c>
      <c r="C19" s="70"/>
      <c r="D19" s="70"/>
      <c r="E19" s="70"/>
      <c r="F19" s="70"/>
      <c r="G19" s="70"/>
      <c r="H19" s="70"/>
      <c r="I19" s="70"/>
      <c r="J19" s="70"/>
      <c r="K19" s="70"/>
      <c r="L19" s="70"/>
      <c r="M19" s="70"/>
      <c r="N19" s="70"/>
      <c r="O19" s="6"/>
      <c r="P19" s="6"/>
      <c r="Q19" s="6"/>
      <c r="R19" s="6"/>
      <c r="S19" s="35"/>
    </row>
    <row r="20" spans="1:19" x14ac:dyDescent="0.25">
      <c r="A20" s="168"/>
      <c r="B20" s="70" t="s">
        <v>307</v>
      </c>
      <c r="C20" s="70"/>
      <c r="D20" s="70"/>
      <c r="E20" s="70"/>
      <c r="F20" s="70"/>
      <c r="G20" s="70"/>
      <c r="H20" s="70"/>
      <c r="I20" s="70"/>
      <c r="J20" s="70"/>
      <c r="K20" s="70"/>
      <c r="L20" s="70"/>
      <c r="M20" s="70"/>
      <c r="N20" s="70"/>
      <c r="O20" s="6"/>
      <c r="P20" s="6"/>
      <c r="Q20" s="6"/>
      <c r="R20" s="6"/>
      <c r="S20" s="35"/>
    </row>
    <row r="21" spans="1:19" x14ac:dyDescent="0.25">
      <c r="A21" s="34"/>
      <c r="B21" s="70" t="s">
        <v>308</v>
      </c>
      <c r="C21" s="6"/>
      <c r="D21" s="6"/>
      <c r="E21" s="6"/>
      <c r="F21" s="6"/>
      <c r="G21" s="6"/>
      <c r="H21" s="6"/>
      <c r="I21" s="6"/>
      <c r="J21" s="6"/>
      <c r="K21" s="6"/>
      <c r="L21" s="6"/>
      <c r="M21" s="6"/>
      <c r="N21" s="6"/>
      <c r="O21" s="6"/>
      <c r="P21" s="6"/>
      <c r="Q21" s="6"/>
      <c r="R21" s="6"/>
      <c r="S21" s="35"/>
    </row>
    <row r="22" spans="1:19" x14ac:dyDescent="0.25">
      <c r="A22" s="34"/>
      <c r="C22" s="6"/>
      <c r="D22" s="6"/>
      <c r="E22" s="6"/>
      <c r="F22" s="6"/>
      <c r="G22" s="6"/>
      <c r="H22" s="6"/>
      <c r="I22" s="6"/>
      <c r="J22" s="6"/>
      <c r="K22" s="6"/>
      <c r="L22" s="6"/>
      <c r="M22" s="6"/>
      <c r="N22" s="6"/>
      <c r="O22" s="6"/>
      <c r="P22" s="6"/>
      <c r="Q22" s="6"/>
      <c r="R22" s="6"/>
      <c r="S22" s="35"/>
    </row>
    <row r="23" spans="1:19" x14ac:dyDescent="0.25">
      <c r="A23" s="34"/>
      <c r="B23" s="166" t="s">
        <v>287</v>
      </c>
      <c r="C23" s="6"/>
      <c r="D23" s="6"/>
      <c r="E23" s="6"/>
      <c r="F23" s="6"/>
      <c r="G23" s="6"/>
      <c r="H23" s="6"/>
      <c r="I23" s="6"/>
      <c r="J23" s="6"/>
      <c r="K23" s="6"/>
      <c r="L23" s="6"/>
      <c r="M23" s="6"/>
      <c r="N23" s="6"/>
      <c r="O23" s="6"/>
      <c r="P23" s="6"/>
      <c r="Q23" s="6"/>
      <c r="R23" s="6"/>
      <c r="S23" s="35"/>
    </row>
    <row r="24" spans="1:19" x14ac:dyDescent="0.25">
      <c r="A24" s="34"/>
      <c r="B24" s="70" t="s">
        <v>434</v>
      </c>
      <c r="C24" s="6"/>
      <c r="D24" s="6"/>
      <c r="E24" s="6"/>
      <c r="F24" s="6"/>
      <c r="G24" s="6"/>
      <c r="H24" s="6"/>
      <c r="I24" s="6"/>
      <c r="J24" s="6"/>
      <c r="K24" s="6"/>
      <c r="L24" s="6"/>
      <c r="M24" s="6"/>
      <c r="N24" s="6"/>
      <c r="O24" s="6"/>
      <c r="P24" s="6"/>
      <c r="Q24" s="6"/>
      <c r="R24" s="6"/>
      <c r="S24" s="35"/>
    </row>
    <row r="25" spans="1:19" x14ac:dyDescent="0.25">
      <c r="A25" s="34"/>
      <c r="B25" s="70" t="s">
        <v>437</v>
      </c>
      <c r="C25" s="6"/>
      <c r="D25" s="6"/>
      <c r="E25" s="6"/>
      <c r="F25" s="6"/>
      <c r="G25" s="6"/>
      <c r="H25" s="6"/>
      <c r="I25" s="6"/>
      <c r="J25" s="6"/>
      <c r="K25" s="6"/>
      <c r="L25" s="6"/>
      <c r="M25" s="6"/>
      <c r="N25" s="6"/>
      <c r="O25" s="6"/>
      <c r="P25" s="6"/>
      <c r="Q25" s="6"/>
      <c r="R25" s="6"/>
      <c r="S25" s="35"/>
    </row>
    <row r="26" spans="1:19" x14ac:dyDescent="0.25">
      <c r="A26" s="34"/>
      <c r="B26" s="70" t="s">
        <v>438</v>
      </c>
      <c r="C26" s="6"/>
      <c r="D26" s="6"/>
      <c r="E26" s="6"/>
      <c r="F26" s="6"/>
      <c r="G26" s="6"/>
      <c r="H26" s="6"/>
      <c r="I26" s="6"/>
      <c r="J26" s="6"/>
      <c r="K26" s="6"/>
      <c r="L26" s="6"/>
      <c r="M26" s="6"/>
      <c r="N26" s="6"/>
      <c r="O26" s="6"/>
      <c r="P26" s="6"/>
      <c r="Q26" s="6"/>
      <c r="R26" s="6"/>
      <c r="S26" s="35"/>
    </row>
    <row r="27" spans="1:19" x14ac:dyDescent="0.25">
      <c r="A27" s="34"/>
      <c r="B27" s="373" t="s">
        <v>488</v>
      </c>
      <c r="C27" s="6"/>
      <c r="D27" s="6"/>
      <c r="E27" s="6"/>
      <c r="F27" s="6"/>
      <c r="G27" s="6"/>
      <c r="H27" s="6"/>
      <c r="I27" s="6"/>
      <c r="J27" s="6"/>
      <c r="K27" s="6"/>
      <c r="L27" s="6"/>
      <c r="M27" s="6"/>
      <c r="N27" s="6"/>
      <c r="O27" s="6"/>
      <c r="P27" s="6"/>
      <c r="Q27" s="6"/>
      <c r="R27" s="6"/>
      <c r="S27" s="35"/>
    </row>
    <row r="28" spans="1:19" x14ac:dyDescent="0.25">
      <c r="A28" s="36"/>
      <c r="B28" s="169" t="s">
        <v>501</v>
      </c>
      <c r="C28" s="2"/>
      <c r="D28" s="2"/>
      <c r="E28" s="2"/>
      <c r="F28" s="2"/>
      <c r="G28" s="2"/>
      <c r="H28" s="2"/>
      <c r="I28" s="2"/>
      <c r="J28" s="2"/>
      <c r="K28" s="2"/>
      <c r="L28" s="2"/>
      <c r="M28" s="2"/>
      <c r="N28" s="2"/>
      <c r="O28" s="2"/>
      <c r="P28" s="2"/>
      <c r="Q28" s="2"/>
      <c r="R28" s="2"/>
      <c r="S28" s="37"/>
    </row>
    <row r="29" spans="1:19" ht="4.5" customHeight="1" x14ac:dyDescent="0.25">
      <c r="A29" s="34"/>
      <c r="B29" s="6"/>
      <c r="C29" s="6"/>
      <c r="D29" s="6"/>
      <c r="E29" s="6"/>
      <c r="F29" s="6"/>
      <c r="G29" s="6"/>
      <c r="H29" s="6"/>
      <c r="I29" s="6"/>
      <c r="J29" s="6"/>
      <c r="K29" s="6"/>
      <c r="L29" s="6"/>
      <c r="M29" s="6"/>
      <c r="N29" s="6"/>
      <c r="O29" s="6"/>
      <c r="P29" s="6"/>
      <c r="Q29" s="6"/>
      <c r="R29" s="6"/>
      <c r="S29" s="35"/>
    </row>
    <row r="30" spans="1:19" x14ac:dyDescent="0.25">
      <c r="A30" s="751" t="s">
        <v>302</v>
      </c>
      <c r="B30" s="752"/>
      <c r="C30" s="752"/>
      <c r="D30" s="752"/>
      <c r="E30" s="752"/>
      <c r="F30" s="752"/>
      <c r="G30" s="752"/>
      <c r="H30" s="752"/>
      <c r="I30" s="752"/>
      <c r="J30" s="752"/>
      <c r="K30" s="752"/>
      <c r="L30" s="752"/>
      <c r="M30" s="752"/>
      <c r="N30" s="752"/>
      <c r="O30" s="752"/>
      <c r="P30" s="752"/>
      <c r="Q30" s="752"/>
      <c r="R30" s="752"/>
      <c r="S30" s="753"/>
    </row>
    <row r="31" spans="1:19" x14ac:dyDescent="0.25">
      <c r="A31" s="34"/>
      <c r="B31" s="6"/>
      <c r="C31" s="6"/>
      <c r="D31" s="6"/>
      <c r="E31" s="6"/>
      <c r="F31" s="6"/>
      <c r="G31" s="6"/>
      <c r="H31" s="6"/>
      <c r="I31" s="6"/>
      <c r="J31" s="6"/>
      <c r="K31" s="6"/>
      <c r="L31" s="6"/>
      <c r="M31" s="6"/>
      <c r="N31" s="6"/>
      <c r="O31" s="6"/>
      <c r="P31" s="6"/>
      <c r="Q31" s="6"/>
      <c r="R31" s="6"/>
      <c r="S31" s="35"/>
    </row>
    <row r="32" spans="1:19" x14ac:dyDescent="0.25">
      <c r="A32" s="34"/>
      <c r="B32" s="6"/>
      <c r="C32" s="6"/>
      <c r="D32" s="6"/>
      <c r="E32" s="6"/>
      <c r="F32" s="6"/>
      <c r="G32" s="6"/>
      <c r="H32" s="6"/>
      <c r="I32" s="6"/>
      <c r="J32" s="6"/>
      <c r="K32" s="6"/>
      <c r="L32" s="6"/>
      <c r="M32" s="6"/>
      <c r="N32" s="6"/>
      <c r="O32" s="6"/>
      <c r="P32" s="6"/>
      <c r="Q32" s="6"/>
      <c r="R32" s="6"/>
      <c r="S32" s="35"/>
    </row>
    <row r="33" spans="1:19" s="257" customFormat="1" x14ac:dyDescent="0.25">
      <c r="A33" s="34"/>
      <c r="B33" s="261"/>
      <c r="C33" s="261"/>
      <c r="D33" s="261"/>
      <c r="E33" s="261"/>
      <c r="F33" s="261"/>
      <c r="G33" s="261"/>
      <c r="H33" s="261"/>
      <c r="I33" s="261"/>
      <c r="J33" s="261"/>
      <c r="K33" s="261"/>
      <c r="L33" s="261"/>
      <c r="M33" s="261"/>
      <c r="N33" s="261"/>
      <c r="O33" s="261"/>
      <c r="P33" s="261"/>
      <c r="Q33" s="261"/>
      <c r="R33" s="261"/>
      <c r="S33" s="35"/>
    </row>
    <row r="34" spans="1:19" s="257" customFormat="1" x14ac:dyDescent="0.25">
      <c r="A34" s="34"/>
      <c r="B34" s="261"/>
      <c r="C34" s="261"/>
      <c r="D34" s="261"/>
      <c r="E34" s="261"/>
      <c r="F34" s="261"/>
      <c r="G34" s="261"/>
      <c r="H34" s="261"/>
      <c r="I34" s="261"/>
      <c r="J34" s="261"/>
      <c r="K34" s="261"/>
      <c r="L34" s="261"/>
      <c r="M34" s="261"/>
      <c r="N34" s="261"/>
      <c r="O34" s="261"/>
      <c r="P34" s="261"/>
      <c r="Q34" s="261"/>
      <c r="R34" s="261"/>
      <c r="S34" s="35"/>
    </row>
    <row r="35" spans="1:19" s="257" customFormat="1" x14ac:dyDescent="0.25">
      <c r="A35" s="34"/>
      <c r="B35" s="261"/>
      <c r="C35" s="261"/>
      <c r="D35" s="261"/>
      <c r="E35" s="261"/>
      <c r="F35" s="261"/>
      <c r="G35" s="261"/>
      <c r="H35" s="261"/>
      <c r="I35" s="261"/>
      <c r="J35" s="261"/>
      <c r="K35" s="261"/>
      <c r="L35" s="261"/>
      <c r="M35" s="261"/>
      <c r="N35" s="261"/>
      <c r="O35" s="261"/>
      <c r="P35" s="261"/>
      <c r="Q35" s="261"/>
      <c r="R35" s="261"/>
      <c r="S35" s="35"/>
    </row>
    <row r="36" spans="1:19" s="257" customFormat="1" x14ac:dyDescent="0.25">
      <c r="A36" s="34"/>
      <c r="B36" s="261"/>
      <c r="C36" s="261"/>
      <c r="D36" s="261"/>
      <c r="E36" s="261"/>
      <c r="F36" s="261"/>
      <c r="G36" s="261"/>
      <c r="H36" s="261"/>
      <c r="I36" s="261"/>
      <c r="J36" s="261"/>
      <c r="K36" s="261"/>
      <c r="L36" s="261"/>
      <c r="M36" s="261"/>
      <c r="N36" s="261"/>
      <c r="O36" s="261"/>
      <c r="P36" s="261"/>
      <c r="Q36" s="261"/>
      <c r="R36" s="261"/>
      <c r="S36" s="35"/>
    </row>
    <row r="37" spans="1:19" x14ac:dyDescent="0.25">
      <c r="A37" s="34"/>
      <c r="B37" s="6"/>
      <c r="C37" s="6"/>
      <c r="D37" s="6"/>
      <c r="E37" s="6"/>
      <c r="F37" s="6"/>
      <c r="G37" s="6"/>
      <c r="H37" s="6"/>
      <c r="I37" s="6"/>
      <c r="J37" s="6"/>
      <c r="K37" s="6"/>
      <c r="L37" s="6"/>
      <c r="M37" s="6"/>
      <c r="N37" s="6"/>
      <c r="O37" s="6"/>
      <c r="P37" s="6"/>
      <c r="Q37" s="6"/>
      <c r="R37" s="6"/>
      <c r="S37" s="35"/>
    </row>
    <row r="38" spans="1:19" x14ac:dyDescent="0.25">
      <c r="A38" s="34"/>
      <c r="B38" s="6"/>
      <c r="C38" s="6"/>
      <c r="D38" s="6"/>
      <c r="E38" s="6"/>
      <c r="F38" s="6"/>
      <c r="G38" s="6"/>
      <c r="H38" s="6"/>
      <c r="I38" s="6"/>
      <c r="J38" s="6"/>
      <c r="K38" s="6"/>
      <c r="L38" s="6"/>
      <c r="M38" s="6"/>
      <c r="N38" s="6"/>
      <c r="O38" s="6"/>
      <c r="P38" s="6"/>
      <c r="Q38" s="6"/>
      <c r="R38" s="6"/>
      <c r="S38" s="35"/>
    </row>
    <row r="39" spans="1:19" x14ac:dyDescent="0.25">
      <c r="A39" s="34"/>
      <c r="B39" s="6"/>
      <c r="C39" s="6"/>
      <c r="D39" s="6"/>
      <c r="E39" s="6"/>
      <c r="F39" s="6"/>
      <c r="G39" s="6"/>
      <c r="H39" s="6"/>
      <c r="I39" s="6"/>
      <c r="J39" s="6"/>
      <c r="K39" s="6"/>
      <c r="L39" s="6"/>
      <c r="M39" s="6"/>
      <c r="N39" s="6"/>
      <c r="O39" s="6"/>
      <c r="P39" s="6"/>
      <c r="Q39" s="6"/>
      <c r="R39" s="6"/>
      <c r="S39" s="35"/>
    </row>
    <row r="40" spans="1:19" x14ac:dyDescent="0.25">
      <c r="A40" s="34"/>
      <c r="B40" s="6"/>
      <c r="C40" s="6"/>
      <c r="D40" s="6"/>
      <c r="E40" s="6"/>
      <c r="F40" s="6"/>
      <c r="G40" s="6"/>
      <c r="H40" s="6"/>
      <c r="I40" s="6"/>
      <c r="J40" s="6"/>
      <c r="K40" s="6"/>
      <c r="L40" s="6"/>
      <c r="M40" s="6"/>
      <c r="N40" s="6"/>
      <c r="O40" s="6"/>
      <c r="P40" s="6"/>
      <c r="Q40" s="6"/>
      <c r="R40" s="6"/>
      <c r="S40" s="35"/>
    </row>
    <row r="41" spans="1:19" x14ac:dyDescent="0.25">
      <c r="A41" s="34"/>
      <c r="B41" s="6"/>
      <c r="C41" s="6"/>
      <c r="D41" s="6"/>
      <c r="E41" s="6"/>
      <c r="F41" s="6"/>
      <c r="G41" s="6"/>
      <c r="H41" s="6"/>
      <c r="I41" s="6"/>
      <c r="J41" s="6"/>
      <c r="K41" s="6"/>
      <c r="L41" s="6"/>
      <c r="M41" s="6"/>
      <c r="N41" s="6"/>
      <c r="O41" s="6"/>
      <c r="P41" s="6"/>
      <c r="Q41" s="6"/>
      <c r="R41" s="6"/>
      <c r="S41" s="35"/>
    </row>
    <row r="42" spans="1:19" x14ac:dyDescent="0.25">
      <c r="A42" s="34"/>
      <c r="B42" s="6"/>
      <c r="C42" s="6"/>
      <c r="D42" s="6"/>
      <c r="E42" s="6"/>
      <c r="F42" s="6"/>
      <c r="G42" s="6"/>
      <c r="H42" s="6"/>
      <c r="I42" s="6"/>
      <c r="J42" s="6"/>
      <c r="K42" s="6"/>
      <c r="L42" s="6"/>
      <c r="M42" s="6"/>
      <c r="N42" s="6"/>
      <c r="O42" s="6"/>
      <c r="P42" s="6"/>
      <c r="Q42" s="6"/>
      <c r="R42" s="6"/>
      <c r="S42" s="35"/>
    </row>
    <row r="43" spans="1:19" ht="37.5" customHeight="1" x14ac:dyDescent="0.25">
      <c r="A43" s="759"/>
      <c r="B43" s="760"/>
      <c r="C43" s="760"/>
      <c r="D43" s="760"/>
      <c r="E43" s="760"/>
      <c r="F43" s="760"/>
      <c r="G43" s="757">
        <f ca="1">'Seite 1'!G16</f>
        <v>46028</v>
      </c>
      <c r="H43" s="758"/>
      <c r="I43" s="6"/>
      <c r="J43" s="754"/>
      <c r="K43" s="754"/>
      <c r="L43" s="754"/>
      <c r="M43" s="754"/>
      <c r="N43" s="754"/>
      <c r="O43" s="754"/>
      <c r="P43" s="754"/>
      <c r="Q43" s="754"/>
      <c r="R43" s="754"/>
      <c r="S43" s="35"/>
    </row>
    <row r="44" spans="1:19" ht="26.25" customHeight="1" x14ac:dyDescent="0.25">
      <c r="A44" s="33" t="s">
        <v>204</v>
      </c>
      <c r="B44" s="6"/>
      <c r="C44" s="6"/>
      <c r="D44" s="3"/>
      <c r="E44" s="6"/>
      <c r="F44" s="6"/>
      <c r="G44" s="6"/>
      <c r="H44" s="6"/>
      <c r="I44" s="6"/>
      <c r="J44" s="755" t="s">
        <v>502</v>
      </c>
      <c r="K44" s="756"/>
      <c r="L44" s="756"/>
      <c r="M44" s="756"/>
      <c r="N44" s="756"/>
      <c r="O44" s="756"/>
      <c r="P44" s="756"/>
      <c r="Q44" s="756"/>
      <c r="R44" s="756"/>
      <c r="S44" s="35"/>
    </row>
    <row r="45" spans="1:19" x14ac:dyDescent="0.25">
      <c r="A45" s="34"/>
      <c r="B45" s="6"/>
      <c r="C45" s="6"/>
      <c r="D45" s="6"/>
      <c r="E45" s="6"/>
      <c r="F45" s="6"/>
      <c r="G45" s="6"/>
      <c r="H45" s="6"/>
      <c r="I45" s="6"/>
      <c r="J45" s="6"/>
      <c r="K45" s="6"/>
      <c r="L45" s="6"/>
      <c r="M45" s="6"/>
      <c r="N45" s="6"/>
      <c r="O45" s="6"/>
      <c r="P45" s="6"/>
      <c r="Q45" s="6"/>
      <c r="R45" s="6"/>
      <c r="S45" s="35"/>
    </row>
    <row r="46" spans="1:19" x14ac:dyDescent="0.25">
      <c r="A46" s="34"/>
      <c r="B46" s="6"/>
      <c r="C46" s="6"/>
      <c r="D46" s="6"/>
      <c r="E46" s="6"/>
      <c r="F46" s="6"/>
      <c r="G46" s="6"/>
      <c r="H46" s="6"/>
      <c r="I46" s="6"/>
      <c r="J46" s="6"/>
      <c r="K46" s="6"/>
      <c r="L46" s="6"/>
      <c r="M46" s="6"/>
      <c r="N46" s="6"/>
      <c r="O46" s="6"/>
      <c r="P46" s="6"/>
      <c r="Q46" s="6"/>
      <c r="R46" s="6"/>
      <c r="S46" s="35"/>
    </row>
    <row r="47" spans="1:19" x14ac:dyDescent="0.25">
      <c r="A47" s="36"/>
      <c r="B47" s="2"/>
      <c r="C47" s="2"/>
      <c r="D47" s="2"/>
      <c r="E47" s="2"/>
      <c r="F47" s="2"/>
      <c r="G47" s="2"/>
      <c r="H47" s="2"/>
      <c r="I47" s="2"/>
      <c r="J47" s="2"/>
      <c r="K47" s="2"/>
      <c r="L47" s="2"/>
      <c r="M47" s="2"/>
      <c r="N47" s="2"/>
      <c r="O47" s="2"/>
      <c r="P47" s="2"/>
      <c r="Q47" s="2"/>
      <c r="R47" s="2"/>
      <c r="S47" s="37"/>
    </row>
    <row r="48" spans="1:19" x14ac:dyDescent="0.25">
      <c r="A48" s="6"/>
      <c r="B48" s="6"/>
      <c r="C48" s="6"/>
      <c r="D48" s="6"/>
      <c r="E48" s="6"/>
      <c r="F48" s="6"/>
      <c r="G48" s="6"/>
      <c r="H48" s="6"/>
      <c r="I48" s="6"/>
      <c r="J48" s="6"/>
      <c r="K48" s="6"/>
      <c r="L48" s="6"/>
      <c r="M48" s="6"/>
      <c r="N48" s="6"/>
      <c r="O48" s="6"/>
      <c r="P48" s="6"/>
      <c r="Q48" s="6"/>
      <c r="R48" s="6"/>
      <c r="S48" s="6"/>
    </row>
  </sheetData>
  <sheetProtection algorithmName="SHA-512" hashValue="leSmKWCJHrsKlTESGjpQ3i+xmb2K47zfxLkhsUDn3ga9uC6bdrr/jHqFVKvZzr0lHue8hcjBM6nBgIx0rHpBGQ==" saltValue="wCRd+5n98TNMCVWFQhEw5Q==" spinCount="100000" sheet="1" selectLockedCells="1"/>
  <customSheetViews>
    <customSheetView guid="{64EDB8CB-9FAE-442C-BA10-2255566A9D15}" fitToPage="1" topLeftCell="A10">
      <selection activeCell="A43" sqref="A43:F43"/>
      <pageMargins left="0.78740157480314965" right="0.78740157480314965" top="0.39370078740157483" bottom="0.39370078740157483" header="0.31496062992125984" footer="0.31496062992125984"/>
      <pageSetup paperSize="9" scale="89" orientation="portrait" horizontalDpi="0" verticalDpi="0" r:id="rId1"/>
      <headerFooter>
        <oddFooter>&amp;L&amp;8Antrag auf Förderung 
Landkreis Altenburger Land&amp;C&amp;8Seite 4&amp;R&amp;8Datum der Antragstellung &amp;D</oddFooter>
      </headerFooter>
    </customSheetView>
    <customSheetView guid="{CB0F96DD-44E5-44A4-860F-548ECBB436AE}" fitToPage="1" topLeftCell="A10">
      <selection activeCell="A43" sqref="A43:F43"/>
      <pageMargins left="0.78740157480314965" right="0.78740157480314965" top="0.39370078740157483" bottom="0.39370078740157483" header="0.31496062992125984" footer="0.31496062992125984"/>
      <pageSetup paperSize="9" scale="89" orientation="portrait" horizontalDpi="0" verticalDpi="0" r:id="rId2"/>
      <headerFooter>
        <oddFooter>&amp;L&amp;8Antrag auf Förderung 
Landkreis Altenburger Land&amp;C&amp;8Seite 4&amp;R&amp;8Datum der Antragstellung &amp;D</oddFooter>
      </headerFooter>
    </customSheetView>
  </customSheetViews>
  <mergeCells count="7">
    <mergeCell ref="O1:R1"/>
    <mergeCell ref="A3:S3"/>
    <mergeCell ref="A30:S30"/>
    <mergeCell ref="J43:R43"/>
    <mergeCell ref="J44:R44"/>
    <mergeCell ref="G43:H43"/>
    <mergeCell ref="A43:F43"/>
  </mergeCells>
  <pageMargins left="0.78740157480314965" right="0.78740157480314965" top="0.39370078740157483" bottom="0.39370078740157483" header="0.31496062992125984" footer="0.31496062992125984"/>
  <pageSetup paperSize="9" scale="89" orientation="portrait" horizontalDpi="0" verticalDpi="0" r:id="rId3"/>
  <headerFooter>
    <oddFooter>&amp;L&amp;8Antrag auf Förderung 
Landkreis Altenburger Land&amp;C&amp;8Seite 4&amp;R&amp;8Datum der Antragstellung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P94"/>
  <sheetViews>
    <sheetView showGridLines="0" showRowColHeaders="0" showRuler="0" zoomScaleNormal="100" workbookViewId="0">
      <selection activeCell="A58" sqref="A58:D59"/>
    </sheetView>
  </sheetViews>
  <sheetFormatPr baseColWidth="10" defaultColWidth="11.42578125" defaultRowHeight="15" x14ac:dyDescent="0.25"/>
  <cols>
    <col min="1" max="1" width="2.140625" style="257" customWidth="1"/>
    <col min="2" max="2" width="2.7109375" style="257" customWidth="1"/>
    <col min="3" max="3" width="3.42578125" style="256" bestFit="1" customWidth="1"/>
    <col min="4" max="4" width="26.28515625" style="257" customWidth="1"/>
    <col min="5" max="5" width="5.7109375" style="257" customWidth="1"/>
    <col min="6" max="6" width="6.140625" style="257" customWidth="1"/>
    <col min="7" max="7" width="8" style="257" customWidth="1"/>
    <col min="8" max="8" width="20.140625" style="257" customWidth="1"/>
    <col min="9" max="9" width="19.28515625" style="258" customWidth="1"/>
    <col min="10" max="10" width="2.140625" style="257" customWidth="1"/>
    <col min="11" max="16384" width="11.42578125" style="257"/>
  </cols>
  <sheetData>
    <row r="1" spans="1:16" s="261" customFormat="1" ht="18.75" x14ac:dyDescent="0.3">
      <c r="A1" s="310" t="s">
        <v>376</v>
      </c>
      <c r="B1" s="286"/>
      <c r="C1" s="307"/>
      <c r="D1" s="286"/>
      <c r="E1" s="286"/>
      <c r="H1" s="355" t="s">
        <v>85</v>
      </c>
      <c r="I1" s="506" t="str">
        <f>IF('Seite 1'!G17="","",'Seite 1'!G17)</f>
        <v/>
      </c>
      <c r="J1" s="354"/>
      <c r="N1" s="351"/>
      <c r="O1" s="351"/>
      <c r="P1" s="351"/>
    </row>
    <row r="2" spans="1:16" s="261" customFormat="1" ht="13.5" customHeight="1" thickBot="1" x14ac:dyDescent="0.3">
      <c r="A2" s="286"/>
      <c r="B2" s="306"/>
      <c r="C2" s="307"/>
      <c r="D2" s="286"/>
      <c r="E2" s="286"/>
      <c r="F2" s="286"/>
      <c r="G2" s="286"/>
      <c r="H2" s="286"/>
      <c r="I2" s="304"/>
      <c r="J2" s="286"/>
    </row>
    <row r="3" spans="1:16" ht="13.5" customHeight="1" x14ac:dyDescent="0.25">
      <c r="A3" s="319"/>
      <c r="B3" s="332"/>
      <c r="C3" s="333"/>
      <c r="D3" s="320"/>
      <c r="E3" s="320"/>
      <c r="F3" s="320"/>
      <c r="G3" s="320"/>
      <c r="H3" s="320"/>
      <c r="I3" s="334"/>
      <c r="J3" s="321"/>
    </row>
    <row r="4" spans="1:16" ht="13.5" customHeight="1" x14ac:dyDescent="0.25">
      <c r="A4" s="322"/>
      <c r="B4" s="308" t="s">
        <v>14</v>
      </c>
      <c r="C4" s="260"/>
      <c r="D4" s="309"/>
      <c r="E4" s="309"/>
      <c r="F4" s="309"/>
      <c r="G4" s="309"/>
      <c r="H4" s="286"/>
      <c r="I4" s="305"/>
      <c r="J4" s="323"/>
    </row>
    <row r="5" spans="1:16" ht="13.5" customHeight="1" x14ac:dyDescent="0.25">
      <c r="A5" s="324"/>
      <c r="B5" s="311"/>
      <c r="C5" s="312"/>
      <c r="D5" s="311"/>
      <c r="E5" s="311"/>
      <c r="F5" s="311"/>
      <c r="G5" s="311"/>
      <c r="H5" s="311"/>
      <c r="I5" s="301"/>
      <c r="J5" s="325"/>
      <c r="L5" s="239"/>
    </row>
    <row r="6" spans="1:16" ht="13.5" customHeight="1" x14ac:dyDescent="0.25">
      <c r="A6" s="324"/>
      <c r="B6" s="311"/>
      <c r="C6" s="318" t="s">
        <v>0</v>
      </c>
      <c r="D6" s="296" t="s">
        <v>15</v>
      </c>
      <c r="E6" s="300"/>
      <c r="F6" s="300"/>
      <c r="G6" s="300"/>
      <c r="H6" s="300"/>
      <c r="I6" s="510">
        <f>I8+I10+I12</f>
        <v>0</v>
      </c>
      <c r="J6" s="325"/>
    </row>
    <row r="7" spans="1:16" s="262" customFormat="1" ht="9" customHeight="1" x14ac:dyDescent="0.2">
      <c r="A7" s="345"/>
      <c r="B7" s="346"/>
      <c r="C7" s="347"/>
      <c r="D7" s="346"/>
      <c r="E7" s="348"/>
      <c r="F7" s="348"/>
      <c r="G7" s="348"/>
      <c r="H7" s="346"/>
      <c r="I7" s="349"/>
      <c r="J7" s="350"/>
    </row>
    <row r="8" spans="1:16" ht="13.5" customHeight="1" x14ac:dyDescent="0.25">
      <c r="A8" s="324"/>
      <c r="B8" s="311"/>
      <c r="C8" s="312" t="s">
        <v>3</v>
      </c>
      <c r="D8" s="311" t="s">
        <v>16</v>
      </c>
      <c r="E8" s="311"/>
      <c r="F8" s="311"/>
      <c r="G8" s="311"/>
      <c r="H8" s="311"/>
      <c r="I8" s="301">
        <f>ROUND('A1-P1'!I65*(1-'A1-P1'!I30-'A1-P1'!I32)+'A1-P2'!I65*(1-'A1-P2'!I30-'A1-P2'!I32)+'A1-P3'!I65*(1-'A1-P3'!I30-'A1-P3'!I32)+'A1-P4'!I65*(1-'A1-P4'!I30-'A1-P4'!I32)+'A1-P5'!I65*(1-'A1-P5'!I30-'A1-P5'!I32)+'A1-P6'!I65*(1-'A1-P6'!I30-'A1-P6'!I32)+'A1-P7'!I65*(1-'A1-P7'!I30-'A1-P7'!I32)+'A1-P8'!I65*(1-'A1-P8'!I30-'A1-P8'!I32)+'A1-P9'!I65*(1-'A1-P9'!I30-'A1-P9'!I32)+'A1-P10'!I65*(1-'A1-P10'!I30-'A1-P10'!I32)+'A1-P11'!I65*(1-'A1-P11'!I30-'A1-P11'!I32)+'A1-P12'!I65*(1-'A1-P12'!I30-'A1-P12'!I32)+'A1-P13'!I65*(1-'A1-P13'!I30-'A1-P13'!I32)+'A1-P14'!I65*(1-'A1-P14'!I30-'A1-P14'!I32)+'A1-P15'!I65*(1-'A1-P15'!I30-'A1-P15'!I32)+'A1-P1'!I108+'A1-P2'!I108+'A1-P3'!I108+'A1-P4'!I108+'A1-P5'!I108+'A1-P6'!I108+'A1-P7'!I108+'A1-P8'!I108+'A1-P9'!I108+'A1-P10'!I108+'A1-P1'!I89+'A1-P2'!I89+'A1-P3'!I89+'A1-P4'!I89+'A1-P5'!I89+'A1-P6'!I89+'A1-P7'!I89+'A1-P8'!I89+'A1-P9'!I89+'A1-P10'!I89+'A1-P11'!I89+'A1-P12'!I89+'A1-P13'!I89+'A1-P14'!I89+'A1-P15'!I89,2)</f>
        <v>0</v>
      </c>
      <c r="J8" s="325"/>
      <c r="K8" s="253"/>
    </row>
    <row r="9" spans="1:16" s="262" customFormat="1" ht="9" customHeight="1" x14ac:dyDescent="0.2">
      <c r="A9" s="345"/>
      <c r="B9" s="346"/>
      <c r="C9" s="347"/>
      <c r="D9" s="346"/>
      <c r="E9" s="348"/>
      <c r="F9" s="348"/>
      <c r="G9" s="348"/>
      <c r="H9" s="346"/>
      <c r="I9" s="349"/>
      <c r="J9" s="350"/>
    </row>
    <row r="10" spans="1:16" ht="13.5" customHeight="1" x14ac:dyDescent="0.25">
      <c r="A10" s="324"/>
      <c r="B10" s="311"/>
      <c r="C10" s="312" t="s">
        <v>4</v>
      </c>
      <c r="D10" s="311" t="s">
        <v>17</v>
      </c>
      <c r="E10" s="311"/>
      <c r="F10" s="311"/>
      <c r="G10" s="311"/>
      <c r="H10" s="311"/>
      <c r="I10" s="301">
        <f>ROUND('A1-P1'!I65*'A1-P1'!I30+'A1-P2'!I65*'A1-P2'!I30+'A1-P3'!I65*'A1-P3'!I30+'A1-P4'!I65*'A1-P4'!I30+'A1-P5'!I65*'A1-P5'!I30+'A1-P6'!I65*'A1-P6'!I30+'A1-P7'!I65*'A1-P7'!I30+'A1-P8'!I65*'A1-P8'!I30+'A1-P9'!I65*'A1-P9'!I30+'A1-P10'!I65*'A1-P10'!I30+'A1-P11'!I65*'A1-P11'!I30+'A1-P12'!I65*'A1-P12'!I30+'A1-P13'!I65*'A1-P13'!I30+'A1-P14'!I65*'A1-P14'!I30+'A1-P15'!I65*'A1-P15'!I30,2)</f>
        <v>0</v>
      </c>
      <c r="J10" s="325"/>
      <c r="K10" s="239"/>
    </row>
    <row r="11" spans="1:16" s="262" customFormat="1" ht="9" customHeight="1" x14ac:dyDescent="0.2">
      <c r="A11" s="345"/>
      <c r="B11" s="346"/>
      <c r="C11" s="347"/>
      <c r="D11" s="346"/>
      <c r="E11" s="348"/>
      <c r="F11" s="348"/>
      <c r="G11" s="348"/>
      <c r="H11" s="346"/>
      <c r="I11" s="349"/>
      <c r="J11" s="350"/>
    </row>
    <row r="12" spans="1:16" ht="13.5" customHeight="1" x14ac:dyDescent="0.25">
      <c r="A12" s="324"/>
      <c r="B12" s="311"/>
      <c r="C12" s="312" t="s">
        <v>5</v>
      </c>
      <c r="D12" s="311" t="s">
        <v>18</v>
      </c>
      <c r="E12" s="311"/>
      <c r="F12" s="311"/>
      <c r="G12" s="311"/>
      <c r="H12" s="311"/>
      <c r="I12" s="301">
        <f>ROUND('A1-P1'!I65*'A1-P1'!I32+'A1-P2'!I65*'A1-P2'!I32+'A1-P3'!I65*'A1-P3'!I32+'A1-P4'!I65*'A1-P4'!I32+'A1-P5'!I65*'A1-P5'!I32+'A1-P6'!I65*'A1-P6'!I32+'A1-P7'!I65*'A1-P7'!I32+'A1-P8'!I65*'A1-P8'!I32+'A1-P9'!I65*'A1-P9'!I32+'A1-P10'!I65*'A1-P10'!I32+'A1-P11'!I65*'A1-P11'!I32+'A1-P12'!I65*'A1-P12'!I32+'A1-P13'!I65*'A1-P13'!I32+'A1-P14'!I65*'A1-P14'!I32+'A1-P15'!I65*'A1-P15'!I32,2)</f>
        <v>0</v>
      </c>
      <c r="J12" s="325"/>
    </row>
    <row r="13" spans="1:16" ht="13.5" customHeight="1" x14ac:dyDescent="0.25">
      <c r="A13" s="324"/>
      <c r="B13" s="311"/>
      <c r="C13" s="312"/>
      <c r="D13" s="311"/>
      <c r="E13" s="311"/>
      <c r="F13" s="311"/>
      <c r="G13" s="311"/>
      <c r="H13" s="311"/>
      <c r="I13" s="301"/>
      <c r="J13" s="325"/>
    </row>
    <row r="14" spans="1:16" ht="13.5" customHeight="1" x14ac:dyDescent="0.25">
      <c r="A14" s="324"/>
      <c r="B14" s="311"/>
      <c r="C14" s="312"/>
      <c r="D14" s="311"/>
      <c r="E14" s="311"/>
      <c r="F14" s="311"/>
      <c r="G14" s="311"/>
      <c r="H14" s="311"/>
      <c r="I14" s="301"/>
      <c r="J14" s="325"/>
    </row>
    <row r="15" spans="1:16" ht="13.5" customHeight="1" x14ac:dyDescent="0.25">
      <c r="A15" s="324"/>
      <c r="B15" s="311"/>
      <c r="C15" s="318" t="s">
        <v>7</v>
      </c>
      <c r="D15" s="296" t="s">
        <v>577</v>
      </c>
      <c r="E15" s="300"/>
      <c r="F15" s="300"/>
      <c r="G15" s="300"/>
      <c r="H15" s="300"/>
      <c r="I15" s="508">
        <f>I17+I19+I21+I23+I25+I27</f>
        <v>0</v>
      </c>
      <c r="J15" s="325"/>
    </row>
    <row r="16" spans="1:16" s="262" customFormat="1" ht="9" customHeight="1" x14ac:dyDescent="0.2">
      <c r="A16" s="345"/>
      <c r="B16" s="346"/>
      <c r="C16" s="347"/>
      <c r="D16" s="346"/>
      <c r="E16" s="348"/>
      <c r="F16" s="348"/>
      <c r="G16" s="348"/>
      <c r="H16" s="346"/>
      <c r="I16" s="349"/>
      <c r="J16" s="350"/>
    </row>
    <row r="17" spans="1:12" ht="13.5" customHeight="1" x14ac:dyDescent="0.25">
      <c r="A17" s="324"/>
      <c r="B17" s="311"/>
      <c r="C17" s="312" t="s">
        <v>9</v>
      </c>
      <c r="D17" s="464" t="s">
        <v>419</v>
      </c>
      <c r="E17" s="311"/>
      <c r="F17" s="311"/>
      <c r="G17" s="311"/>
      <c r="H17" s="311"/>
      <c r="I17" s="516">
        <f>IF('Seite 1'!A3='Seite 1'!J11,0,'Ausgaben- und Finanzierungsplan'!L17)</f>
        <v>0</v>
      </c>
      <c r="J17" s="325"/>
      <c r="L17" s="478">
        <f>'A2-SVA'!F20+IF('A1-P1'!E117&gt;0,'A1-P1'!I110,0)+IF('A1-P2'!E117&gt;0,'A1-P2'!I110,0)+IF('A1-P3'!E117&gt;0,'A1-P3'!I110,0)+IF('A1-P4'!E117&gt;0,'A1-P4'!I110,0)+IF('A1-P5'!E117&gt;0,'A1-P5'!I110,0)+IF('A1-P6'!E117&gt;0,'A1-P6'!I110,0)+IF('A1-P7'!E117&gt;0,'A1-P7'!I110,0)+IF('A1-P8'!E117&gt;0,'A1-P8'!I110,0)+IF('A1-P9'!E117&gt;0,'A1-P9'!I110,0)+IF('A1-P10'!E117&gt;0,'A1-P10'!I110,0)</f>
        <v>0</v>
      </c>
    </row>
    <row r="18" spans="1:12" s="262" customFormat="1" ht="9" customHeight="1" x14ac:dyDescent="0.2">
      <c r="A18" s="345"/>
      <c r="B18" s="346"/>
      <c r="C18" s="347"/>
      <c r="D18" s="465"/>
      <c r="E18" s="348"/>
      <c r="F18" s="348"/>
      <c r="G18" s="348"/>
      <c r="H18" s="346"/>
      <c r="I18" s="349"/>
      <c r="J18" s="350"/>
    </row>
    <row r="19" spans="1:12" ht="13.5" customHeight="1" x14ac:dyDescent="0.25">
      <c r="A19" s="324"/>
      <c r="B19" s="311"/>
      <c r="C19" s="312" t="s">
        <v>10</v>
      </c>
      <c r="D19" s="464" t="s">
        <v>73</v>
      </c>
      <c r="E19" s="311"/>
      <c r="F19" s="311"/>
      <c r="G19" s="311"/>
      <c r="H19" s="311"/>
      <c r="I19" s="301">
        <f>IF('Seite 1'!A3='Seite 1'!J11,0,'A2-SVA'!F28)</f>
        <v>0</v>
      </c>
      <c r="J19" s="325"/>
    </row>
    <row r="20" spans="1:12" s="262" customFormat="1" ht="9" customHeight="1" x14ac:dyDescent="0.2">
      <c r="A20" s="345"/>
      <c r="B20" s="346"/>
      <c r="C20" s="347"/>
      <c r="D20" s="465"/>
      <c r="E20" s="348"/>
      <c r="F20" s="348"/>
      <c r="G20" s="348"/>
      <c r="H20" s="346"/>
      <c r="I20" s="349"/>
      <c r="J20" s="350"/>
    </row>
    <row r="21" spans="1:12" ht="13.5" customHeight="1" x14ac:dyDescent="0.25">
      <c r="A21" s="324"/>
      <c r="B21" s="311"/>
      <c r="C21" s="312" t="s">
        <v>11</v>
      </c>
      <c r="D21" s="464" t="s">
        <v>19</v>
      </c>
      <c r="E21" s="311"/>
      <c r="F21" s="311"/>
      <c r="G21" s="311"/>
      <c r="H21" s="311"/>
      <c r="I21" s="301">
        <f>IF('Seite 1'!A3='Seite 1'!J11,0,'A2-SVA'!F40)</f>
        <v>0</v>
      </c>
      <c r="J21" s="325"/>
    </row>
    <row r="22" spans="1:12" ht="9" customHeight="1" x14ac:dyDescent="0.25">
      <c r="A22" s="324"/>
      <c r="B22" s="311"/>
      <c r="C22" s="312"/>
      <c r="D22" s="464"/>
      <c r="E22" s="311"/>
      <c r="F22" s="311"/>
      <c r="G22" s="311"/>
      <c r="H22" s="311"/>
      <c r="I22" s="301"/>
      <c r="J22" s="325"/>
    </row>
    <row r="23" spans="1:12" ht="13.5" customHeight="1" x14ac:dyDescent="0.25">
      <c r="A23" s="324"/>
      <c r="B23" s="311"/>
      <c r="C23" s="312" t="s">
        <v>257</v>
      </c>
      <c r="D23" s="464" t="s">
        <v>509</v>
      </c>
      <c r="E23" s="311"/>
      <c r="F23" s="311"/>
      <c r="G23" s="311"/>
      <c r="H23" s="311"/>
      <c r="I23" s="301">
        <f>IF('Seite 1'!A3='Seite 1'!J11,0,'A2-SVA'!F56)</f>
        <v>0</v>
      </c>
      <c r="J23" s="325"/>
    </row>
    <row r="24" spans="1:12" ht="9" customHeight="1" x14ac:dyDescent="0.25">
      <c r="A24" s="324"/>
      <c r="B24" s="311"/>
      <c r="C24" s="312"/>
      <c r="D24" s="464"/>
      <c r="E24" s="311"/>
      <c r="F24" s="311"/>
      <c r="G24" s="311"/>
      <c r="H24" s="311"/>
      <c r="I24" s="301"/>
      <c r="J24" s="325"/>
    </row>
    <row r="25" spans="1:12" ht="13.5" customHeight="1" x14ac:dyDescent="0.25">
      <c r="A25" s="324"/>
      <c r="B25" s="311"/>
      <c r="C25" s="312" t="s">
        <v>259</v>
      </c>
      <c r="D25" s="464" t="s">
        <v>559</v>
      </c>
      <c r="E25" s="311"/>
      <c r="F25" s="311"/>
      <c r="G25" s="311"/>
      <c r="H25" s="311"/>
      <c r="I25" s="301">
        <f>'A2-SVA'!F61</f>
        <v>0</v>
      </c>
      <c r="J25" s="325"/>
    </row>
    <row r="26" spans="1:12" ht="9" customHeight="1" x14ac:dyDescent="0.25">
      <c r="A26" s="324"/>
      <c r="B26" s="311"/>
      <c r="C26" s="312"/>
      <c r="D26" s="464"/>
      <c r="E26" s="311"/>
      <c r="F26" s="311"/>
      <c r="G26" s="311"/>
      <c r="H26" s="311"/>
      <c r="I26" s="301"/>
      <c r="J26" s="325"/>
    </row>
    <row r="27" spans="1:12" ht="13.5" customHeight="1" x14ac:dyDescent="0.25">
      <c r="A27" s="324"/>
      <c r="B27" s="311"/>
      <c r="C27" s="312" t="s">
        <v>261</v>
      </c>
      <c r="D27" s="464" t="s">
        <v>571</v>
      </c>
      <c r="E27" s="311"/>
      <c r="F27" s="311"/>
      <c r="G27" s="311"/>
      <c r="H27" s="311"/>
      <c r="I27" s="301">
        <f>IF('Seite 1'!A3='Seite 1'!J11,'A2-SVA'!F68,0)</f>
        <v>0</v>
      </c>
      <c r="J27" s="325"/>
    </row>
    <row r="28" spans="1:12" ht="13.5" customHeight="1" x14ac:dyDescent="0.25">
      <c r="A28" s="324"/>
      <c r="B28" s="311"/>
      <c r="C28" s="312"/>
      <c r="D28" s="464"/>
      <c r="E28" s="311"/>
      <c r="F28" s="311"/>
      <c r="G28" s="311"/>
      <c r="H28" s="311"/>
      <c r="I28" s="301"/>
      <c r="J28" s="325"/>
    </row>
    <row r="29" spans="1:12" s="344" customFormat="1" ht="13.5" customHeight="1" x14ac:dyDescent="0.25">
      <c r="A29" s="324"/>
      <c r="B29" s="311"/>
      <c r="C29" s="312"/>
      <c r="D29" s="317"/>
      <c r="E29" s="311"/>
      <c r="F29" s="311"/>
      <c r="G29" s="311"/>
      <c r="H29" s="311"/>
      <c r="I29" s="301"/>
      <c r="J29" s="325"/>
    </row>
    <row r="30" spans="1:12" ht="13.5" customHeight="1" x14ac:dyDescent="0.25">
      <c r="A30" s="324"/>
      <c r="B30" s="311"/>
      <c r="C30" s="318" t="s">
        <v>13</v>
      </c>
      <c r="D30" s="296" t="s">
        <v>592</v>
      </c>
      <c r="E30" s="300"/>
      <c r="F30" s="300"/>
      <c r="G30" s="300"/>
      <c r="H30" s="300"/>
      <c r="I30" s="510">
        <f>'A3-SAM'!J28</f>
        <v>0</v>
      </c>
      <c r="J30" s="325"/>
    </row>
    <row r="31" spans="1:12" s="344" customFormat="1" ht="13.5" customHeight="1" x14ac:dyDescent="0.25">
      <c r="A31" s="324"/>
      <c r="B31" s="311"/>
      <c r="C31" s="312"/>
      <c r="D31" s="317"/>
      <c r="E31" s="311"/>
      <c r="F31" s="311"/>
      <c r="G31" s="311"/>
      <c r="H31" s="311"/>
      <c r="I31" s="314"/>
      <c r="J31" s="325"/>
    </row>
    <row r="32" spans="1:12" ht="13.5" customHeight="1" x14ac:dyDescent="0.25">
      <c r="A32" s="324"/>
      <c r="B32" s="311"/>
      <c r="C32" s="312"/>
      <c r="D32" s="311"/>
      <c r="E32" s="311"/>
      <c r="F32" s="311"/>
      <c r="G32" s="311"/>
      <c r="H32" s="311"/>
      <c r="I32" s="301"/>
      <c r="J32" s="325"/>
    </row>
    <row r="33" spans="1:10" s="302" customFormat="1" ht="13.5" customHeight="1" thickBot="1" x14ac:dyDescent="0.3">
      <c r="A33" s="326"/>
      <c r="B33" s="161" t="s">
        <v>377</v>
      </c>
      <c r="C33" s="162"/>
      <c r="D33" s="161"/>
      <c r="E33" s="161"/>
      <c r="F33" s="161"/>
      <c r="G33" s="161"/>
      <c r="H33" s="161"/>
      <c r="I33" s="163">
        <f>I6+I15+I30</f>
        <v>0</v>
      </c>
      <c r="J33" s="255"/>
    </row>
    <row r="34" spans="1:10" s="302" customFormat="1" ht="13.5" customHeight="1" thickTop="1" thickBot="1" x14ac:dyDescent="0.3">
      <c r="A34" s="335"/>
      <c r="B34" s="336"/>
      <c r="C34" s="337"/>
      <c r="D34" s="336"/>
      <c r="E34" s="336"/>
      <c r="F34" s="336"/>
      <c r="G34" s="336"/>
      <c r="H34" s="336"/>
      <c r="I34" s="338"/>
      <c r="J34" s="339"/>
    </row>
    <row r="35" spans="1:10" s="302" customFormat="1" ht="13.5" customHeight="1" thickBot="1" x14ac:dyDescent="0.3">
      <c r="A35" s="309"/>
      <c r="B35" s="309"/>
      <c r="C35" s="308"/>
      <c r="D35" s="309"/>
      <c r="E35" s="309"/>
      <c r="F35" s="309"/>
      <c r="G35" s="309"/>
      <c r="H35" s="309"/>
      <c r="I35" s="305"/>
      <c r="J35" s="309"/>
    </row>
    <row r="36" spans="1:10" ht="13.5" customHeight="1" x14ac:dyDescent="0.25">
      <c r="A36" s="319"/>
      <c r="B36" s="320"/>
      <c r="C36" s="320"/>
      <c r="D36" s="320"/>
      <c r="E36" s="320"/>
      <c r="F36" s="320"/>
      <c r="G36" s="320"/>
      <c r="H36" s="320"/>
      <c r="I36" s="320"/>
      <c r="J36" s="321"/>
    </row>
    <row r="37" spans="1:10" ht="13.5" customHeight="1" x14ac:dyDescent="0.25">
      <c r="A37" s="322"/>
      <c r="B37" s="308" t="s">
        <v>333</v>
      </c>
      <c r="C37" s="286"/>
      <c r="D37" s="286"/>
      <c r="E37" s="286"/>
      <c r="F37" s="286"/>
      <c r="G37" s="286"/>
      <c r="H37" s="286"/>
      <c r="I37" s="286"/>
      <c r="J37" s="323"/>
    </row>
    <row r="38" spans="1:10" s="281" customFormat="1" ht="13.5" customHeight="1" x14ac:dyDescent="0.2">
      <c r="A38" s="324"/>
      <c r="B38" s="311"/>
      <c r="C38" s="312"/>
      <c r="D38" s="311"/>
      <c r="E38" s="311"/>
      <c r="F38" s="311"/>
      <c r="G38" s="311"/>
      <c r="H38" s="311"/>
      <c r="I38" s="301"/>
      <c r="J38" s="325"/>
    </row>
    <row r="39" spans="1:10" s="281" customFormat="1" ht="13.5" customHeight="1" x14ac:dyDescent="0.2">
      <c r="A39" s="324"/>
      <c r="B39" s="517" t="s">
        <v>593</v>
      </c>
      <c r="C39" s="511"/>
      <c r="D39" s="512"/>
      <c r="E39" s="513"/>
      <c r="F39" s="513"/>
      <c r="G39" s="513"/>
      <c r="H39" s="515"/>
      <c r="I39" s="514">
        <f>I41+I47</f>
        <v>0</v>
      </c>
      <c r="J39" s="325"/>
    </row>
    <row r="40" spans="1:10" s="281" customFormat="1" ht="9" customHeight="1" x14ac:dyDescent="0.2">
      <c r="A40" s="324"/>
      <c r="B40" s="311"/>
      <c r="C40" s="316"/>
      <c r="D40" s="317"/>
      <c r="E40" s="313"/>
      <c r="F40" s="313"/>
      <c r="G40" s="313"/>
      <c r="H40" s="311"/>
      <c r="I40" s="301"/>
      <c r="J40" s="325"/>
    </row>
    <row r="41" spans="1:10" s="281" customFormat="1" ht="13.5" customHeight="1" x14ac:dyDescent="0.2">
      <c r="A41" s="324"/>
      <c r="B41" s="311"/>
      <c r="C41" s="318" t="s">
        <v>20</v>
      </c>
      <c r="D41" s="296" t="s">
        <v>1</v>
      </c>
      <c r="E41" s="509"/>
      <c r="F41" s="509"/>
      <c r="G41" s="509"/>
      <c r="H41" s="300"/>
      <c r="I41" s="510">
        <f>I43+I45</f>
        <v>0</v>
      </c>
      <c r="J41" s="325"/>
    </row>
    <row r="42" spans="1:10" s="262" customFormat="1" ht="9" customHeight="1" x14ac:dyDescent="0.2">
      <c r="A42" s="345"/>
      <c r="B42" s="346"/>
      <c r="C42" s="347"/>
      <c r="D42" s="346"/>
      <c r="E42" s="348"/>
      <c r="F42" s="348"/>
      <c r="G42" s="348"/>
      <c r="H42" s="346"/>
      <c r="I42" s="349"/>
      <c r="J42" s="350"/>
    </row>
    <row r="43" spans="1:10" s="281" customFormat="1" ht="13.5" customHeight="1" x14ac:dyDescent="0.2">
      <c r="A43" s="324"/>
      <c r="B43" s="311"/>
      <c r="C43" s="312" t="s">
        <v>428</v>
      </c>
      <c r="D43" s="311" t="s">
        <v>2</v>
      </c>
      <c r="E43" s="313"/>
      <c r="F43" s="313"/>
      <c r="G43" s="313"/>
      <c r="H43" s="311"/>
      <c r="I43" s="301">
        <f>'A4-pM'!G16</f>
        <v>0</v>
      </c>
      <c r="J43" s="325"/>
    </row>
    <row r="44" spans="1:10" s="262" customFormat="1" ht="9" customHeight="1" x14ac:dyDescent="0.2">
      <c r="A44" s="345"/>
      <c r="B44" s="346"/>
      <c r="C44" s="347"/>
      <c r="D44" s="346"/>
      <c r="E44" s="348"/>
      <c r="F44" s="348"/>
      <c r="G44" s="348"/>
      <c r="H44" s="346"/>
      <c r="I44" s="349"/>
      <c r="J44" s="350"/>
    </row>
    <row r="45" spans="1:10" s="281" customFormat="1" ht="13.5" customHeight="1" x14ac:dyDescent="0.2">
      <c r="A45" s="324"/>
      <c r="B45" s="311"/>
      <c r="C45" s="312" t="s">
        <v>429</v>
      </c>
      <c r="D45" s="311" t="s">
        <v>333</v>
      </c>
      <c r="E45" s="313"/>
      <c r="F45" s="313"/>
      <c r="G45" s="313"/>
      <c r="H45" s="311"/>
      <c r="I45" s="301">
        <f>'A4-pM'!G29</f>
        <v>0</v>
      </c>
      <c r="J45" s="325"/>
    </row>
    <row r="46" spans="1:10" s="281" customFormat="1" ht="9" customHeight="1" x14ac:dyDescent="0.2">
      <c r="A46" s="324"/>
      <c r="B46" s="311"/>
      <c r="C46" s="312"/>
      <c r="D46" s="311"/>
      <c r="E46" s="311"/>
      <c r="F46" s="311"/>
      <c r="G46" s="311"/>
      <c r="H46" s="311"/>
      <c r="I46" s="301"/>
      <c r="J46" s="325"/>
    </row>
    <row r="47" spans="1:10" s="281" customFormat="1" ht="13.5" customHeight="1" x14ac:dyDescent="0.2">
      <c r="A47" s="324"/>
      <c r="B47" s="311"/>
      <c r="C47" s="318" t="s">
        <v>21</v>
      </c>
      <c r="D47" s="296" t="s">
        <v>8</v>
      </c>
      <c r="E47" s="300"/>
      <c r="F47" s="300"/>
      <c r="G47" s="300"/>
      <c r="H47" s="300"/>
      <c r="I47" s="510">
        <f>'A5-öM'!G15</f>
        <v>0</v>
      </c>
      <c r="J47" s="325"/>
    </row>
    <row r="48" spans="1:10" s="280" customFormat="1" ht="13.5" customHeight="1" x14ac:dyDescent="0.2">
      <c r="A48" s="341"/>
      <c r="B48" s="317"/>
      <c r="C48" s="316"/>
      <c r="D48" s="317"/>
      <c r="E48" s="317"/>
      <c r="F48" s="317"/>
      <c r="G48" s="317"/>
      <c r="H48" s="317"/>
      <c r="I48" s="314"/>
      <c r="J48" s="342"/>
    </row>
    <row r="49" spans="1:10" s="343" customFormat="1" ht="13.5" customHeight="1" x14ac:dyDescent="0.2">
      <c r="A49" s="341"/>
      <c r="B49" s="317"/>
      <c r="C49" s="316"/>
      <c r="D49" s="317"/>
      <c r="E49" s="317"/>
      <c r="F49" s="317"/>
      <c r="G49" s="317"/>
      <c r="H49" s="317"/>
      <c r="I49" s="314"/>
      <c r="J49" s="342"/>
    </row>
    <row r="50" spans="1:10" s="280" customFormat="1" ht="13.5" customHeight="1" x14ac:dyDescent="0.2">
      <c r="A50" s="341"/>
      <c r="B50" s="517" t="s">
        <v>594</v>
      </c>
      <c r="C50" s="512"/>
      <c r="D50" s="512"/>
      <c r="E50" s="512"/>
      <c r="F50" s="512"/>
      <c r="G50" s="512"/>
      <c r="H50" s="515"/>
      <c r="I50" s="514">
        <f>I33-I39</f>
        <v>0</v>
      </c>
      <c r="J50" s="342"/>
    </row>
    <row r="51" spans="1:10" s="280" customFormat="1" ht="13.5" customHeight="1" x14ac:dyDescent="0.2">
      <c r="A51" s="341"/>
      <c r="B51" s="317"/>
      <c r="C51" s="316"/>
      <c r="D51" s="317"/>
      <c r="E51" s="317"/>
      <c r="F51" s="317"/>
      <c r="G51" s="317"/>
      <c r="H51" s="317"/>
      <c r="I51" s="314"/>
      <c r="J51" s="342"/>
    </row>
    <row r="52" spans="1:10" s="281" customFormat="1" ht="13.5" customHeight="1" x14ac:dyDescent="0.2">
      <c r="A52" s="293"/>
      <c r="B52" s="283"/>
      <c r="C52" s="315"/>
      <c r="D52" s="283"/>
      <c r="E52" s="283"/>
      <c r="F52" s="283"/>
      <c r="G52" s="283"/>
      <c r="H52" s="283"/>
      <c r="I52" s="289"/>
      <c r="J52" s="294"/>
    </row>
    <row r="53" spans="1:10" ht="13.5" customHeight="1" thickBot="1" x14ac:dyDescent="0.3">
      <c r="A53" s="326"/>
      <c r="B53" s="161" t="s">
        <v>12</v>
      </c>
      <c r="C53" s="162"/>
      <c r="D53" s="161"/>
      <c r="E53" s="161"/>
      <c r="F53" s="161"/>
      <c r="G53" s="161"/>
      <c r="H53" s="161"/>
      <c r="I53" s="163">
        <f>I39+I50</f>
        <v>0</v>
      </c>
      <c r="J53" s="254"/>
    </row>
    <row r="54" spans="1:10" ht="13.5" customHeight="1" thickTop="1" thickBot="1" x14ac:dyDescent="0.3">
      <c r="A54" s="327"/>
      <c r="B54" s="328"/>
      <c r="C54" s="329"/>
      <c r="D54" s="328"/>
      <c r="E54" s="328"/>
      <c r="F54" s="328"/>
      <c r="G54" s="328"/>
      <c r="H54" s="328"/>
      <c r="I54" s="330"/>
      <c r="J54" s="331"/>
    </row>
    <row r="55" spans="1:10" ht="13.5" customHeight="1" x14ac:dyDescent="0.25">
      <c r="A55" s="359"/>
      <c r="B55" s="283"/>
      <c r="C55" s="315"/>
      <c r="D55" s="283"/>
      <c r="E55" s="283"/>
      <c r="F55" s="283"/>
      <c r="G55" s="283"/>
      <c r="H55" s="283"/>
      <c r="I55" s="289"/>
      <c r="J55" s="283"/>
    </row>
    <row r="56" spans="1:10" ht="13.5" customHeight="1" x14ac:dyDescent="0.25">
      <c r="A56" s="283"/>
      <c r="B56" s="283"/>
      <c r="C56" s="315"/>
      <c r="D56" s="283"/>
      <c r="E56" s="283"/>
      <c r="F56" s="283"/>
      <c r="G56" s="283"/>
      <c r="H56" s="283"/>
      <c r="I56" s="289"/>
      <c r="J56" s="283"/>
    </row>
    <row r="57" spans="1:10" ht="13.5" customHeight="1" x14ac:dyDescent="0.25">
      <c r="A57" s="283"/>
      <c r="B57" s="283"/>
      <c r="C57" s="315"/>
      <c r="D57" s="283"/>
      <c r="E57" s="283"/>
      <c r="F57" s="283"/>
      <c r="G57" s="283"/>
      <c r="H57" s="283"/>
      <c r="I57" s="289"/>
      <c r="J57" s="283"/>
    </row>
    <row r="58" spans="1:10" ht="13.5" customHeight="1" x14ac:dyDescent="0.25">
      <c r="A58" s="763"/>
      <c r="B58" s="763"/>
      <c r="C58" s="763"/>
      <c r="D58" s="763"/>
      <c r="E58" s="594"/>
      <c r="F58" s="594"/>
      <c r="G58" s="311"/>
      <c r="H58" s="763"/>
      <c r="I58" s="763"/>
      <c r="J58" s="763"/>
    </row>
    <row r="59" spans="1:10" ht="13.5" customHeight="1" x14ac:dyDescent="0.25">
      <c r="A59" s="764"/>
      <c r="B59" s="764"/>
      <c r="C59" s="764"/>
      <c r="D59" s="764"/>
      <c r="E59" s="757">
        <f ca="1">'Seite 1'!G16</f>
        <v>46028</v>
      </c>
      <c r="F59" s="765"/>
      <c r="G59" s="356"/>
      <c r="H59" s="764"/>
      <c r="I59" s="764"/>
      <c r="J59" s="764"/>
    </row>
    <row r="60" spans="1:10" s="261" customFormat="1" ht="27" customHeight="1" x14ac:dyDescent="0.25">
      <c r="A60" s="340" t="s">
        <v>204</v>
      </c>
      <c r="C60" s="260"/>
      <c r="F60" s="507"/>
      <c r="G60" s="507"/>
      <c r="H60" s="761" t="s">
        <v>502</v>
      </c>
      <c r="I60" s="762"/>
      <c r="J60" s="762"/>
    </row>
    <row r="61" spans="1:10" s="261" customFormat="1" ht="13.5" customHeight="1" x14ac:dyDescent="0.25">
      <c r="C61" s="260"/>
      <c r="I61" s="259"/>
    </row>
    <row r="62" spans="1:10" s="261" customFormat="1" ht="13.5" customHeight="1" x14ac:dyDescent="0.25">
      <c r="A62" s="242" t="s">
        <v>605</v>
      </c>
      <c r="I62" s="259"/>
    </row>
    <row r="63" spans="1:10" ht="13.5" customHeight="1" x14ac:dyDescent="0.25"/>
    <row r="64" spans="1:10"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sheetData>
  <sheetProtection algorithmName="SHA-512" hashValue="AUM2J7+3P2jqFDecXQyxOS7w/wK6VqOsYV5cz/czWZNs5sCM87/BR6yeu9ooL75bUhfkHqgofoOKjXg4AyDJCA==" saltValue="z9MlAQbSie5jeAT0U1pUoA==" spinCount="100000" sheet="1" selectLockedCells="1"/>
  <customSheetViews>
    <customSheetView guid="{64EDB8CB-9FAE-442C-BA10-2255566A9D15}" scale="80" showPageBreaks="1" printArea="1">
      <selection activeCell="A63" sqref="A63:D64"/>
      <colBreaks count="1" manualBreakCount="1">
        <brk id="10" max="1048575" man="1"/>
      </colBreaks>
      <pageMargins left="0.78740157480314965" right="0.62992125984251968" top="0.39370078740157483" bottom="0.6692913385826772" header="0.31496062992125984" footer="0.31496062992125984"/>
      <pageSetup paperSize="9" scale="89" orientation="portrait" r:id="rId1"/>
      <headerFooter>
        <oddFooter>&amp;L&amp;8Antrag auf Förderung 
Landkreis Altenburger Land&amp;C&amp;8&amp;A&amp;R&amp;8Datum der Antragstellung &amp;D</oddFooter>
      </headerFooter>
    </customSheetView>
    <customSheetView guid="{CB0F96DD-44E5-44A4-860F-548ECBB436AE}" scale="80" showPageBreaks="1" printArea="1">
      <selection activeCell="A63" sqref="A63:D64"/>
      <colBreaks count="1" manualBreakCount="1">
        <brk id="10" max="1048575" man="1"/>
      </colBreaks>
      <pageMargins left="0.78740157480314965" right="0.62992125984251968" top="0.39370078740157483" bottom="0.6692913385826772" header="0.31496062992125984" footer="0.31496062992125984"/>
      <pageSetup paperSize="9" scale="89" orientation="portrait" r:id="rId2"/>
      <headerFooter>
        <oddFooter>&amp;L&amp;8Antrag auf Förderung 
Landkreis Altenburger Land&amp;C&amp;8&amp;A&amp;R&amp;8Datum der Antragstellung &amp;D</oddFooter>
      </headerFooter>
    </customSheetView>
  </customSheetViews>
  <mergeCells count="4">
    <mergeCell ref="H60:J60"/>
    <mergeCell ref="H58:J59"/>
    <mergeCell ref="E59:F59"/>
    <mergeCell ref="A58:D59"/>
  </mergeCells>
  <pageMargins left="0.78740157480314965" right="0.62992125984251968" top="0.39370078740157483" bottom="0.6692913385826772" header="0.31496062992125984" footer="0.31496062992125984"/>
  <pageSetup paperSize="9" scale="89" orientation="portrait" r:id="rId3"/>
  <headerFooter>
    <oddFooter>&amp;L&amp;8Antrag auf Förderung 
Landkreis Altenburger Land&amp;C&amp;8&amp;A&amp;R&amp;8Datum der Antragstellung &amp;D</oddFooter>
  </headerFooter>
  <colBreaks count="1" manualBreakCount="1">
    <brk id="10" max="1048575" man="1"/>
  </colBreaks>
  <ignoredErrors>
    <ignoredError sqref="E59"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pageSetUpPr fitToPage="1"/>
  </sheetPr>
  <dimension ref="A1:S29"/>
  <sheetViews>
    <sheetView showGridLines="0" showRowColHeaders="0" zoomScaleNormal="100" workbookViewId="0">
      <selection activeCell="B4" sqref="B4"/>
    </sheetView>
  </sheetViews>
  <sheetFormatPr baseColWidth="10" defaultRowHeight="23.25" x14ac:dyDescent="0.35"/>
  <cols>
    <col min="1" max="1" width="4.85546875" customWidth="1"/>
    <col min="2" max="2" width="27" style="50" customWidth="1"/>
    <col min="3" max="3" width="54.7109375" style="50" bestFit="1" customWidth="1"/>
    <col min="7" max="7" width="11.42578125" customWidth="1"/>
    <col min="8" max="9" width="3" style="62" customWidth="1"/>
    <col min="10" max="10" width="18.42578125" customWidth="1"/>
  </cols>
  <sheetData>
    <row r="1" spans="1:19" s="23" customFormat="1" ht="18.75" x14ac:dyDescent="0.3">
      <c r="A1" s="120" t="s">
        <v>324</v>
      </c>
      <c r="B1" s="57"/>
      <c r="G1" s="181" t="s">
        <v>85</v>
      </c>
      <c r="H1" s="109"/>
      <c r="I1" s="361"/>
      <c r="J1" s="180" t="str">
        <f>IF('Seite 1'!G17="","",'Seite 1'!G17)</f>
        <v/>
      </c>
      <c r="K1" s="6"/>
      <c r="L1" s="6"/>
      <c r="M1" s="5"/>
      <c r="S1" s="6"/>
    </row>
    <row r="2" spans="1:19" ht="7.5" customHeight="1" thickBot="1" x14ac:dyDescent="0.4"/>
    <row r="3" spans="1:19" s="61" customFormat="1" ht="32.25" customHeight="1" x14ac:dyDescent="0.25">
      <c r="A3" s="58" t="s">
        <v>311</v>
      </c>
      <c r="B3" s="59" t="s">
        <v>309</v>
      </c>
      <c r="C3" s="59" t="s">
        <v>24</v>
      </c>
      <c r="D3" s="766" t="s">
        <v>310</v>
      </c>
      <c r="E3" s="766"/>
      <c r="F3" s="766"/>
      <c r="G3" s="766"/>
      <c r="H3" s="63"/>
      <c r="I3" s="63"/>
      <c r="J3" s="60" t="s">
        <v>325</v>
      </c>
    </row>
    <row r="4" spans="1:19" ht="36.75" customHeight="1" x14ac:dyDescent="0.25">
      <c r="A4" s="519"/>
      <c r="B4" s="525"/>
      <c r="C4" s="525"/>
      <c r="D4" s="518" t="s">
        <v>597</v>
      </c>
      <c r="E4" s="518" t="s">
        <v>595</v>
      </c>
      <c r="F4" s="518" t="s">
        <v>598</v>
      </c>
      <c r="G4" s="546" t="s">
        <v>599</v>
      </c>
      <c r="H4" s="64"/>
      <c r="I4" s="64"/>
      <c r="J4" s="51"/>
    </row>
    <row r="5" spans="1:19" ht="22.5" customHeight="1" x14ac:dyDescent="0.25">
      <c r="A5" s="520">
        <v>1</v>
      </c>
      <c r="B5" s="526" t="str">
        <f>IF('A1-P1'!E$6="","",'A1-P1'!E$6)</f>
        <v/>
      </c>
      <c r="C5" s="526" t="str">
        <f>IF('A1-P1'!E$8="","",'A1-P1'!E$8)</f>
        <v/>
      </c>
      <c r="D5" s="534">
        <f>IF('A1-P1'!I28&gt;0,'A1-P1'!I28/'A1-P1'!I22,0)+IF('A1-P1'!E117&gt;0,'A1-P1'!E117,0)+IF('A1-P1'!F117&gt;0,'A1-P1'!F117,0)</f>
        <v>0</v>
      </c>
      <c r="E5" s="534">
        <f>'A1-P1'!I28/'A1-P1'!I22*'A1-P1'!I30</f>
        <v>0</v>
      </c>
      <c r="F5" s="534">
        <f>'A1-P1'!I28/'A1-P1'!I22*'A1-P1'!I32</f>
        <v>0</v>
      </c>
      <c r="G5" s="534">
        <f>IF('A1-P1'!I28&gt;0,ROUND(ROUND(DAYS360('A1-P1'!F20,'A1-P1'!I20+1,TRUE)/30,1)*'A1-P1'!I28/'A1-P1'!I22/12,3),0)+IF('A1-P1'!E117&gt;0,'A1-P1'!E117,0)+IF('A1-P1'!F117&gt;0,'A1-P1'!F117,0)</f>
        <v>0</v>
      </c>
      <c r="H5" s="182" t="str">
        <f>IF('A1-P1'!I108&gt;0,"H","")</f>
        <v/>
      </c>
      <c r="I5" s="182" t="str">
        <f>IF('A1-P1'!I89&gt;0,"G","")</f>
        <v/>
      </c>
      <c r="J5" s="53">
        <f>ROUND('A1-P1'!M65+'A1-P1'!M89+'A1-P1'!M108,2)</f>
        <v>0</v>
      </c>
      <c r="K5" s="368"/>
    </row>
    <row r="6" spans="1:19" ht="22.5" customHeight="1" x14ac:dyDescent="0.25">
      <c r="A6" s="520">
        <v>2</v>
      </c>
      <c r="B6" s="526" t="str">
        <f>IF('A1-P2'!E$6="","",'A1-P2'!E$6)</f>
        <v/>
      </c>
      <c r="C6" s="526" t="str">
        <f>IF('A1-P2'!E$8="","",'A1-P2'!E$8)</f>
        <v/>
      </c>
      <c r="D6" s="534">
        <f>IF('A1-P2'!I28&gt;0,'A1-P2'!I28/'A1-P2'!I22,0)+IF('A1-P2'!E117&gt;0,'A1-P2'!E117,0)+IF('A1-P2'!F117&gt;0,'A1-P2'!F117,0)</f>
        <v>0</v>
      </c>
      <c r="E6" s="534">
        <f>'A1-P2'!I28/'A1-P2'!I22*'A1-P2'!I30</f>
        <v>0</v>
      </c>
      <c r="F6" s="534">
        <f>'A1-P2'!I28/'A1-P2'!I22*'A1-P2'!I32</f>
        <v>0</v>
      </c>
      <c r="G6" s="534">
        <f>IF('A1-P2'!I28&gt;0,ROUND(ROUND(DAYS360('A1-P2'!F20,'A1-P2'!I20+1,TRUE)/30,1)*'A1-P2'!I28/'A1-P2'!I22/12,3),0)+IF('A1-P2'!E117&gt;0,'A1-P2'!E117,0)+IF('A1-P2'!F117&gt;0,'A1-P2'!F117,0)</f>
        <v>0</v>
      </c>
      <c r="H6" s="182" t="str">
        <f>IF('A1-P2'!I108&gt;0,"H","")</f>
        <v/>
      </c>
      <c r="I6" s="182" t="str">
        <f>IF('A1-P2'!I89&gt;0,"G","")</f>
        <v/>
      </c>
      <c r="J6" s="53">
        <f>ROUND('A1-P2'!M65+'A1-P2'!M89+'A1-P2'!M108,2)</f>
        <v>0</v>
      </c>
      <c r="K6" s="368"/>
    </row>
    <row r="7" spans="1:19" ht="22.5" customHeight="1" x14ac:dyDescent="0.25">
      <c r="A7" s="520">
        <v>3</v>
      </c>
      <c r="B7" s="526" t="str">
        <f>IF('A1-P3'!E$6="","",'A1-P3'!E$6)</f>
        <v/>
      </c>
      <c r="C7" s="526" t="str">
        <f>IF('A1-P3'!E$8="","",'A1-P3'!E$8)</f>
        <v/>
      </c>
      <c r="D7" s="534">
        <f>IF('A1-P3'!I28&gt;0,'A1-P3'!I28/'A1-P3'!I22,0)+IF('A1-P3'!E117&gt;0,'A1-P3'!E117,0)+IF('A1-P3'!F117&gt;0,'A1-P3'!F117,0)</f>
        <v>0</v>
      </c>
      <c r="E7" s="534">
        <f>'A1-P3'!I28/'A1-P3'!I22*'A1-P3'!I30</f>
        <v>0</v>
      </c>
      <c r="F7" s="534">
        <f>'A1-P3'!I28/'A1-P3'!I22*'A1-P3'!I32</f>
        <v>0</v>
      </c>
      <c r="G7" s="534">
        <f>IF('A1-P3'!I28&gt;0,ROUND(ROUND(DAYS360('A1-P3'!F20,'A1-P3'!I20+1,TRUE)/30,1)*'A1-P3'!I28/'A1-P3'!I22/12,3),0)+IF('A1-P3'!E117&gt;0,'A1-P3'!E117,0)+IF('A1-P3'!F117&gt;0,'A1-P3'!F117,0)</f>
        <v>0</v>
      </c>
      <c r="H7" s="182" t="str">
        <f>IF('A1-P3'!I108&gt;0,"H","")</f>
        <v/>
      </c>
      <c r="I7" s="182" t="str">
        <f>IF('A1-P3'!I89&gt;0,"G","")</f>
        <v/>
      </c>
      <c r="J7" s="53">
        <f>ROUND('A1-P3'!M65+'A1-P3'!M89+'A1-P3'!M108,2)</f>
        <v>0</v>
      </c>
      <c r="K7" s="368"/>
    </row>
    <row r="8" spans="1:19" ht="22.5" customHeight="1" x14ac:dyDescent="0.25">
      <c r="A8" s="520">
        <v>4</v>
      </c>
      <c r="B8" s="526" t="str">
        <f>IF('A1-P4'!E$6="","",'A1-P4'!E$6)</f>
        <v/>
      </c>
      <c r="C8" s="526" t="str">
        <f>IF('A1-P4'!E$8="","",'A1-P4'!E$8)</f>
        <v/>
      </c>
      <c r="D8" s="534">
        <f>IF('A1-P4'!I28&gt;0,'A1-P4'!I28/'A1-P4'!I22,0)+IF('A1-P4'!E117&gt;0,'A1-P4'!E117,0)+IF('A1-P4'!F117&gt;0,'A1-P4'!F117,0)</f>
        <v>0</v>
      </c>
      <c r="E8" s="534">
        <f>'A1-P4'!I28/'A1-P4'!I22*'A1-P4'!I30</f>
        <v>0</v>
      </c>
      <c r="F8" s="534">
        <f>'A1-P4'!I28/'A1-P4'!I22*'A1-P4'!I32</f>
        <v>0</v>
      </c>
      <c r="G8" s="534">
        <f>IF('A1-P4'!I28&gt;0,ROUND(ROUND(DAYS360('A1-P4'!F20,'A1-P4'!I20+1,TRUE)/30,1)*'A1-P4'!I28/'A1-P4'!I22/12,3),0)+IF('A1-P4'!E117&gt;0,'A1-P4'!E117,0)+IF('A1-P4'!F117&gt;0,'A1-P4'!F117,0)</f>
        <v>0</v>
      </c>
      <c r="H8" s="182" t="str">
        <f>IF('A1-P4'!I108&gt;0,"H","")</f>
        <v/>
      </c>
      <c r="I8" s="182" t="str">
        <f>IF('A1-P4'!I89&gt;0,"G","")</f>
        <v/>
      </c>
      <c r="J8" s="53">
        <f>ROUND('A1-P4'!M65+'A1-P4'!M89+'A1-P4'!M108,2)</f>
        <v>0</v>
      </c>
      <c r="K8" s="368"/>
    </row>
    <row r="9" spans="1:19" ht="22.5" customHeight="1" x14ac:dyDescent="0.25">
      <c r="A9" s="520">
        <v>5</v>
      </c>
      <c r="B9" s="526" t="str">
        <f>IF('A1-P5'!E$6="","",'A1-P5'!E$6)</f>
        <v/>
      </c>
      <c r="C9" s="526" t="str">
        <f>IF('A1-P5'!E$8="","",'A1-P5'!E$8)</f>
        <v/>
      </c>
      <c r="D9" s="534">
        <f>IF('A1-P5'!I28&gt;0,'A1-P5'!I28/'A1-P5'!I22,0)+IF('A1-P5'!E117&gt;0,'A1-P5'!E117,0)+IF('A1-P5'!F117&gt;0,'A1-P5'!F117,0)</f>
        <v>0</v>
      </c>
      <c r="E9" s="534">
        <f>'A1-P5'!I28/'A1-P5'!I22*'A1-P5'!I30</f>
        <v>0</v>
      </c>
      <c r="F9" s="534">
        <f>'A1-P5'!I28/'A1-P5'!I22*'A1-P5'!I32</f>
        <v>0</v>
      </c>
      <c r="G9" s="534">
        <f>IF('A1-P5'!I28&gt;0,ROUND(ROUND(DAYS360('A1-P5'!F20,'A1-P5'!I20+1,TRUE)/30,1)*'A1-P5'!I28/'A1-P5'!I22/12,3),0)+IF('A1-P5'!E117&gt;0,'A1-P5'!E117,0)+IF('A1-P5'!F117&gt;0,'A1-P5'!F117,0)</f>
        <v>0</v>
      </c>
      <c r="H9" s="182" t="str">
        <f>IF('A1-P5'!I108&gt;0,"H","")</f>
        <v/>
      </c>
      <c r="I9" s="182" t="str">
        <f>IF('A1-P5'!I89&gt;0,"G","")</f>
        <v/>
      </c>
      <c r="J9" s="53">
        <f>ROUND('A1-P5'!M65+'A1-P5'!M89+'A1-P5'!M108,2)</f>
        <v>0</v>
      </c>
      <c r="K9" s="368"/>
    </row>
    <row r="10" spans="1:19" ht="22.5" customHeight="1" x14ac:dyDescent="0.25">
      <c r="A10" s="520">
        <v>6</v>
      </c>
      <c r="B10" s="526" t="str">
        <f>IF('A1-P6'!E$6="","",'A1-P6'!E$6)</f>
        <v/>
      </c>
      <c r="C10" s="526" t="str">
        <f>IF('A1-P6'!E$8="","",'A1-P6'!E$8)</f>
        <v/>
      </c>
      <c r="D10" s="534">
        <f>IF('A1-P6'!I28&gt;0,'A1-P6'!I28/'A1-P6'!I22,0)+IF('A1-P6'!E117&gt;0,'A1-P6'!E117,0)+IF('A1-P6'!F117&gt;0,'A1-P6'!F117,0)</f>
        <v>0</v>
      </c>
      <c r="E10" s="534">
        <f>'A1-P6'!I28/'A1-P6'!I22*'A1-P6'!I30</f>
        <v>0</v>
      </c>
      <c r="F10" s="534">
        <f>'A1-P6'!I28/'A1-P6'!I22*'A1-P6'!I32</f>
        <v>0</v>
      </c>
      <c r="G10" s="534">
        <f>IF('A1-P6'!I28&gt;0,ROUND(ROUND(DAYS360('A1-P6'!F20,'A1-P6'!I20+1,TRUE)/30,1)*'A1-P6'!I28/'A1-P6'!I22/12,3),0)+IF('A1-P6'!E117&gt;0,'A1-P6'!E117,0)+IF('A1-P6'!F117&gt;0,'A1-P6'!F117,0)</f>
        <v>0</v>
      </c>
      <c r="H10" s="182" t="str">
        <f>IF('A1-P6'!I108&gt;0,"H","")</f>
        <v/>
      </c>
      <c r="I10" s="182" t="str">
        <f>IF('A1-P6'!I89&gt;0,"G","")</f>
        <v/>
      </c>
      <c r="J10" s="53">
        <f>ROUND('A1-P6'!M65+'A1-P6'!M89+'A1-P6'!M108,2)</f>
        <v>0</v>
      </c>
      <c r="K10" s="368"/>
    </row>
    <row r="11" spans="1:19" ht="22.5" customHeight="1" x14ac:dyDescent="0.25">
      <c r="A11" s="520">
        <v>7</v>
      </c>
      <c r="B11" s="526" t="str">
        <f>IF('A1-P7'!E$6="","",'A1-P7'!E$6)</f>
        <v/>
      </c>
      <c r="C11" s="526" t="str">
        <f>IF('A1-P7'!E$8="","",'A1-P7'!E$8)</f>
        <v/>
      </c>
      <c r="D11" s="534">
        <f>IF('A1-P7'!I28&gt;0,'A1-P7'!I28/'A1-P7'!I22,0)+IF('A1-P7'!E117&gt;0,'A1-P7'!E117,0)+IF('A1-P7'!F117&gt;0,'A1-P7'!F117,0)</f>
        <v>0</v>
      </c>
      <c r="E11" s="534">
        <f>'A1-P7'!I28/'A1-P7'!I22*'A1-P7'!I30</f>
        <v>0</v>
      </c>
      <c r="F11" s="534">
        <f>'A1-P7'!I28/'A1-P7'!I22*'A1-P7'!I32</f>
        <v>0</v>
      </c>
      <c r="G11" s="534">
        <f>IF('A1-P7'!I28&gt;0,ROUND(ROUND(DAYS360('A1-P7'!F20,'A1-P7'!I20+1,TRUE)/30,1)*'A1-P7'!I28/'A1-P7'!I22/12,3),0)+IF('A1-P7'!E117&gt;0,'A1-P7'!E117,0)+IF('A1-P7'!F117&gt;0,'A1-P7'!F117,0)</f>
        <v>0</v>
      </c>
      <c r="H11" s="182" t="str">
        <f>IF('A1-P7'!I108&gt;0,"H","")</f>
        <v/>
      </c>
      <c r="I11" s="182" t="str">
        <f>IF('A1-P7'!I89&gt;0,"G","")</f>
        <v/>
      </c>
      <c r="J11" s="53">
        <f>ROUND('A1-P7'!M65+'A1-P7'!M89+'A1-P7'!M108,2)</f>
        <v>0</v>
      </c>
      <c r="K11" s="368"/>
    </row>
    <row r="12" spans="1:19" ht="22.5" customHeight="1" x14ac:dyDescent="0.25">
      <c r="A12" s="520">
        <v>8</v>
      </c>
      <c r="B12" s="526" t="str">
        <f>IF('A1-P8'!E$6="","",'A1-P8'!E$6)</f>
        <v/>
      </c>
      <c r="C12" s="526" t="str">
        <f>IF('A1-P8'!E$8="","",'A1-P8'!E$8)</f>
        <v/>
      </c>
      <c r="D12" s="534">
        <f>IF('A1-P8'!I28&gt;0,'A1-P8'!I28/'A1-P8'!I22,0)+IF('A1-P8'!E117&gt;0,'A1-P8'!E117,0)+IF('A1-P8'!F117&gt;0,'A1-P8'!F117,0)</f>
        <v>0</v>
      </c>
      <c r="E12" s="534">
        <f>'A1-P8'!I28/'A1-P8'!I22*'A1-P8'!I30</f>
        <v>0</v>
      </c>
      <c r="F12" s="534">
        <f>'A1-P8'!I28/'A1-P8'!I22*'A1-P8'!I32</f>
        <v>0</v>
      </c>
      <c r="G12" s="534">
        <f>IF('A1-P8'!I28&gt;0,ROUND(ROUND(DAYS360('A1-P8'!F20,'A1-P8'!I20+1,TRUE)/30,1)*'A1-P8'!I28/'A1-P8'!I22/12,3),0)+IF('A1-P8'!E117&gt;0,'A1-P8'!E117,0)+IF('A1-P8'!F117&gt;0,'A1-P8'!F117,0)</f>
        <v>0</v>
      </c>
      <c r="H12" s="182" t="str">
        <f>IF('A1-P8'!I108&gt;0,"H","")</f>
        <v/>
      </c>
      <c r="I12" s="182" t="str">
        <f>IF('A1-P8'!I89&gt;0,"G","")</f>
        <v/>
      </c>
      <c r="J12" s="53">
        <f>ROUND('A1-P8'!M65+'A1-P8'!M89+'A1-P8'!M108,2)</f>
        <v>0</v>
      </c>
      <c r="K12" s="368"/>
    </row>
    <row r="13" spans="1:19" ht="22.5" customHeight="1" x14ac:dyDescent="0.25">
      <c r="A13" s="520">
        <v>9</v>
      </c>
      <c r="B13" s="526" t="str">
        <f>IF('A1-P9'!E$6="","",'A1-P9'!E$6)</f>
        <v/>
      </c>
      <c r="C13" s="526" t="str">
        <f>IF('A1-P9'!E$8="","",'A1-P9'!E$8)</f>
        <v/>
      </c>
      <c r="D13" s="534">
        <f>IF('A1-P9'!I28&gt;0,'A1-P9'!I28/'A1-P9'!I22,0)+IF('A1-P9'!E117&gt;0,'A1-P9'!E117,0)+IF('A1-P9'!F117&gt;0,'A1-P9'!F117,0)</f>
        <v>0</v>
      </c>
      <c r="E13" s="534">
        <f>'A1-P9'!I28/'A1-P9'!I22*'A1-P9'!I30</f>
        <v>0</v>
      </c>
      <c r="F13" s="534">
        <f>'A1-P9'!I28/'A1-P9'!I22*'A1-P9'!I32</f>
        <v>0</v>
      </c>
      <c r="G13" s="534">
        <f>IF('A1-P9'!I28&gt;0,ROUND(ROUND(DAYS360('A1-P9'!F20,'A1-P9'!I20+1,TRUE)/30,1)*'A1-P9'!I28/'A1-P9'!I22/12,3),0)+IF('A1-P9'!E117&gt;0,'A1-P9'!E117,0)+IF('A1-P9'!F117&gt;0,'A1-P9'!F117,0)</f>
        <v>0</v>
      </c>
      <c r="H13" s="182" t="str">
        <f>IF('A1-P9'!I108&gt;0,"H","")</f>
        <v/>
      </c>
      <c r="I13" s="182" t="str">
        <f>IF('A1-P9'!I89&gt;0,"G","")</f>
        <v/>
      </c>
      <c r="J13" s="53">
        <f>ROUND('A1-P9'!M65+'A1-P9'!M89+'A1-P9'!M108,2)</f>
        <v>0</v>
      </c>
      <c r="K13" s="368"/>
    </row>
    <row r="14" spans="1:19" ht="22.5" customHeight="1" x14ac:dyDescent="0.25">
      <c r="A14" s="520">
        <v>10</v>
      </c>
      <c r="B14" s="526" t="str">
        <f>IF('A1-P10'!E$6="","",'A1-P10'!E$6)</f>
        <v/>
      </c>
      <c r="C14" s="526" t="str">
        <f>IF('A1-P10'!E$8="","",'A1-P10'!E$8)</f>
        <v/>
      </c>
      <c r="D14" s="534">
        <f>IF('A1-P10'!I28&gt;0,'A1-P10'!I28/'A1-P10'!I22,0)+IF('A1-P10'!E117&gt;0,'A1-P10'!E117,0)+IF('A1-P10'!F117&gt;0,'A1-P10'!F117,0)</f>
        <v>0</v>
      </c>
      <c r="E14" s="534">
        <f>'A1-P10'!I28/'A1-P10'!I22*'A1-P10'!I30</f>
        <v>0</v>
      </c>
      <c r="F14" s="534">
        <f>'A1-P10'!I28/'A1-P10'!I22*'A1-P10'!I32</f>
        <v>0</v>
      </c>
      <c r="G14" s="534">
        <f>IF('A1-P10'!I28&gt;0,ROUND(ROUND(DAYS360('A1-P10'!F20,'A1-P10'!I20+1,TRUE)/30,1)*'A1-P10'!I28/'A1-P10'!I22/12,3),0)+IF('A1-P10'!E117&gt;0,'A1-P10'!E117,0)+IF('A1-P10'!F117&gt;0,'A1-P10'!F117,0)</f>
        <v>0</v>
      </c>
      <c r="H14" s="182" t="str">
        <f>IF('A1-P10'!I108&gt;0,"H","")</f>
        <v/>
      </c>
      <c r="I14" s="182" t="str">
        <f>IF('A1-P10'!I89&gt;0,"G","")</f>
        <v/>
      </c>
      <c r="J14" s="547">
        <f>ROUND('A1-P10'!M65+'A1-P10'!M89+'A1-P10'!M108,2)</f>
        <v>0</v>
      </c>
      <c r="K14" s="368"/>
    </row>
    <row r="15" spans="1:19" ht="22.5" customHeight="1" x14ac:dyDescent="0.25">
      <c r="A15" s="520">
        <v>11</v>
      </c>
      <c r="B15" s="526" t="str">
        <f>IF('A1-P11'!E$6="","",'A1-P11'!E$6)</f>
        <v/>
      </c>
      <c r="C15" s="526" t="str">
        <f>IF('A1-P11'!E$8="","",'A1-P11'!E$8)</f>
        <v/>
      </c>
      <c r="D15" s="534">
        <f>IF('A1-P11'!I28&gt;0,'A1-P11'!I28/'A1-P11'!I22,0)+IF('A1-P11'!E117&gt;0,'A1-P11'!E117,0)+IF('A1-P11'!F117&gt;0,'A1-P11'!F117,0)</f>
        <v>0</v>
      </c>
      <c r="E15" s="534">
        <f>'A1-P11'!I28/'A1-P11'!I22*'A1-P11'!I30</f>
        <v>0</v>
      </c>
      <c r="F15" s="534">
        <f>'A1-P11'!I28/'A1-P11'!I22*'A1-P11'!I32</f>
        <v>0</v>
      </c>
      <c r="G15" s="534">
        <f>IF('A1-P11'!I28&gt;0,ROUND(ROUND(DAYS360('A1-P11'!F20,'A1-P11'!I20+1,TRUE)/30,1)*'A1-P11'!I28/'A1-P11'!I22/12,3),0)+IF('A1-P11'!E117&gt;0,'A1-P11'!E117,0)+IF('A1-P11'!F117&gt;0,'A1-P11'!F117,0)</f>
        <v>0</v>
      </c>
      <c r="H15" s="182" t="str">
        <f>IF('A1-P10'!I109&gt;0,"H","")</f>
        <v/>
      </c>
      <c r="I15" s="182" t="str">
        <f>IF('A1-P10'!I90&gt;0,"G","")</f>
        <v/>
      </c>
      <c r="J15" s="548">
        <f>ROUND('A1-P11'!M65+'A1-P11'!M89+'A1-P11'!M108,2)</f>
        <v>0</v>
      </c>
      <c r="K15" s="368"/>
    </row>
    <row r="16" spans="1:19" ht="22.5" customHeight="1" x14ac:dyDescent="0.25">
      <c r="A16" s="520">
        <v>12</v>
      </c>
      <c r="B16" s="526" t="str">
        <f>IF('A1-P12'!E$6="","",'A1-P12'!E$6)</f>
        <v/>
      </c>
      <c r="C16" s="526" t="str">
        <f>IF('A1-P12'!E$8="","",'A1-P12'!E$8)</f>
        <v/>
      </c>
      <c r="D16" s="534">
        <f>IF('A1-P12'!I28&gt;0,'A1-P12'!I28/'A1-P12'!I22,0)+IF('A1-P12'!E117&gt;0,'A1-P12'!E117,0)+IF('A1-P12'!F117&gt;0,'A1-P12'!F117,0)</f>
        <v>0</v>
      </c>
      <c r="E16" s="534">
        <f>'A1-P12'!I28/'A1-P12'!I22*'A1-P12'!I30</f>
        <v>0</v>
      </c>
      <c r="F16" s="534">
        <f>'A1-P12'!I28/'A1-P12'!I22*'A1-P12'!I32</f>
        <v>0</v>
      </c>
      <c r="G16" s="534">
        <f>IF('A1-P12'!I28&gt;0,ROUND(ROUND(DAYS360('A1-P12'!F20,'A1-P12'!I20+1,TRUE)/30,1)*'A1-P12'!I28/'A1-P12'!I22/12,3),0)+IF('A1-P12'!E117&gt;0,'A1-P12'!E117,0)+IF('A1-P12'!F117&gt;0,'A1-P12'!F117,0)</f>
        <v>0</v>
      </c>
      <c r="H16" s="182" t="str">
        <f>IF('A1-P10'!I110&gt;0,"H","")</f>
        <v/>
      </c>
      <c r="I16" s="182" t="str">
        <f>IF('A1-P10'!I91&gt;0,"G","")</f>
        <v/>
      </c>
      <c r="J16" s="548">
        <f>ROUND('A1-P12'!M65+'A1-P12'!M89+'A1-P12'!M108,2)</f>
        <v>0</v>
      </c>
      <c r="K16" s="368"/>
    </row>
    <row r="17" spans="1:11" ht="22.5" customHeight="1" x14ac:dyDescent="0.25">
      <c r="A17" s="520">
        <v>13</v>
      </c>
      <c r="B17" s="526" t="str">
        <f>IF('A1-P13'!E$6="","",'A1-P13'!E$6)</f>
        <v/>
      </c>
      <c r="C17" s="526" t="str">
        <f>IF('A1-P13'!E$8="","",'A1-P13'!E$8)</f>
        <v/>
      </c>
      <c r="D17" s="534">
        <f>IF('A1-P13'!I28&gt;0,'A1-P13'!I28/'A1-P13'!I22,0)+IF('A1-P13'!E117&gt;0,'A1-P13'!E117,0)+IF('A1-P13'!F117&gt;0,'A1-P13'!F117,0)</f>
        <v>0</v>
      </c>
      <c r="E17" s="534">
        <f>'A1-P13'!I28/'A1-P13'!I22*'A1-P13'!I30</f>
        <v>0</v>
      </c>
      <c r="F17" s="534">
        <f>'A1-P13'!I28/'A1-P13'!I22*'A1-P13'!I32</f>
        <v>0</v>
      </c>
      <c r="G17" s="534">
        <f>IF('A1-P13'!I28&gt;0,ROUND(ROUND(DAYS360('A1-P13'!F20,'A1-P13'!I20+1,TRUE)/30,1)*'A1-P13'!I28/'A1-P13'!I22/12,3),0)+IF('A1-P13'!E117&gt;0,'A1-P13'!E117,0)+IF('A1-P13'!F117&gt;0,'A1-P13'!F117,0)</f>
        <v>0</v>
      </c>
      <c r="H17" s="182" t="str">
        <f>IF('A1-P10'!I111&gt;0,"H","")</f>
        <v/>
      </c>
      <c r="I17" s="182" t="str">
        <f>IF('A1-P10'!I92&gt;0,"G","")</f>
        <v/>
      </c>
      <c r="J17" s="548">
        <f>ROUND('A1-P13'!M65+'A1-P13'!M89+'A1-P13'!M108,2)</f>
        <v>0</v>
      </c>
      <c r="K17" s="368"/>
    </row>
    <row r="18" spans="1:11" ht="22.5" customHeight="1" x14ac:dyDescent="0.25">
      <c r="A18" s="520">
        <v>14</v>
      </c>
      <c r="B18" s="526" t="str">
        <f>IF('A1-P14'!E$6="","",'A1-P14'!E$6)</f>
        <v/>
      </c>
      <c r="C18" s="526" t="str">
        <f>IF('A1-P14'!E$8="","",'A1-P14'!E$8)</f>
        <v/>
      </c>
      <c r="D18" s="534">
        <f>IF('A1-P14'!I28&gt;0,'A1-P14'!I28/'A1-P14'!I22,0)+IF('A1-P14'!E117&gt;0,'A1-P14'!E117,0)+IF('A1-P14'!F117&gt;0,'A1-P14'!F117,0)</f>
        <v>0</v>
      </c>
      <c r="E18" s="534">
        <f>'A1-P14'!I28/'A1-P14'!I22*'A1-P14'!I30</f>
        <v>0</v>
      </c>
      <c r="F18" s="534">
        <f>'A1-P14'!I28/'A1-P14'!I22*'A1-P14'!I32</f>
        <v>0</v>
      </c>
      <c r="G18" s="534">
        <f>IF('A1-P14'!I28&gt;0,ROUND(ROUND(DAYS360('A1-P14'!F20,'A1-P14'!I20+1,TRUE)/30,1)*'A1-P14'!I28/'A1-P14'!I22/12,3),0)+IF('A1-P14'!E117&gt;0,'A1-P14'!E117,0)+IF('A1-P14'!F117&gt;0,'A1-P14'!F117,0)</f>
        <v>0</v>
      </c>
      <c r="H18" s="182" t="str">
        <f>IF('A1-P10'!I112&gt;0,"H","")</f>
        <v/>
      </c>
      <c r="I18" s="182" t="str">
        <f>IF('A1-P10'!I93&gt;0,"G","")</f>
        <v/>
      </c>
      <c r="J18" s="548">
        <f>ROUND('A1-P14'!M65+'A1-P14'!M89+'A1-P14'!M108,2)</f>
        <v>0</v>
      </c>
      <c r="K18" s="368"/>
    </row>
    <row r="19" spans="1:11" ht="22.5" customHeight="1" x14ac:dyDescent="0.25">
      <c r="A19" s="521">
        <v>15</v>
      </c>
      <c r="B19" s="527" t="str">
        <f>IF('A1-P15'!E$6="","",'A1-P15'!E$6)</f>
        <v/>
      </c>
      <c r="C19" s="527" t="str">
        <f>IF('A1-P15'!E$8="","",'A1-P15'!E$8)</f>
        <v/>
      </c>
      <c r="D19" s="535">
        <f>IF('A1-P15'!I28&gt;0,'A1-P15'!I28/'A1-P15'!I22,0)+IF('A1-P15'!E117&gt;0,'A1-P15'!E117,0)+IF('A1-P15'!F117&gt;0,'A1-P15'!F117,0)</f>
        <v>0</v>
      </c>
      <c r="E19" s="535">
        <f>'A1-P15'!I28/'A1-P15'!I22*'A1-P15'!I30</f>
        <v>0</v>
      </c>
      <c r="F19" s="535">
        <f>'A1-P15'!I28/'A1-P15'!I22*'A1-P15'!I32</f>
        <v>0</v>
      </c>
      <c r="G19" s="535">
        <f>IF('A1-P15'!I28&gt;0,ROUND(ROUND(DAYS360('A1-P15'!F20,'A1-P15'!I20+1,TRUE)/30,1)*'A1-P15'!I28/'A1-P15'!I22/12,3),0)+IF('A1-P15'!E117&gt;0,'A1-P15'!E117,0)+IF('A1-P15'!F117&gt;0,'A1-P15'!F117,0)</f>
        <v>0</v>
      </c>
      <c r="H19" s="183" t="str">
        <f>IF('A1-P10'!I113&gt;0,"H","")</f>
        <v/>
      </c>
      <c r="I19" s="183" t="str">
        <f>IF('A1-P10'!I94&gt;0,"G","")</f>
        <v/>
      </c>
      <c r="J19" s="549">
        <f>ROUND('A1-P15'!M65+'A1-P15'!M89+'A1-P15'!M108,2)</f>
        <v>0</v>
      </c>
      <c r="K19" s="368"/>
    </row>
    <row r="20" spans="1:11" ht="5.25" customHeight="1" x14ac:dyDescent="0.25">
      <c r="A20" s="522"/>
      <c r="B20" s="528"/>
      <c r="C20" s="528"/>
      <c r="D20" s="52"/>
      <c r="E20" s="52"/>
      <c r="F20" s="52"/>
      <c r="G20" s="52"/>
      <c r="H20" s="65"/>
      <c r="I20" s="65"/>
      <c r="J20" s="54"/>
    </row>
    <row r="21" spans="1:11" ht="24" thickBot="1" x14ac:dyDescent="0.3">
      <c r="A21" s="523"/>
      <c r="B21" s="529"/>
      <c r="C21" s="529"/>
      <c r="D21" s="537">
        <f>SUM(D5:D19)</f>
        <v>0</v>
      </c>
      <c r="E21" s="537">
        <f>SUM(E5:E19)</f>
        <v>0</v>
      </c>
      <c r="F21" s="537">
        <f>SUM(F5:F19)</f>
        <v>0</v>
      </c>
      <c r="G21" s="537">
        <f>SUM(G5:G19)</f>
        <v>0</v>
      </c>
      <c r="H21" s="530"/>
      <c r="I21" s="530"/>
      <c r="J21" s="55">
        <f>SUM(J5:J19)</f>
        <v>0</v>
      </c>
    </row>
    <row r="22" spans="1:11" ht="24.75" thickTop="1" thickBot="1" x14ac:dyDescent="0.3">
      <c r="A22" s="524"/>
      <c r="B22" s="531"/>
      <c r="C22" s="532" t="s">
        <v>596</v>
      </c>
      <c r="D22" s="533"/>
      <c r="E22" s="536">
        <f>IF(E21&gt;0,E21/D21,0)</f>
        <v>0</v>
      </c>
      <c r="F22" s="536">
        <f>IF(F21&gt;0,F21/D21,0)</f>
        <v>0</v>
      </c>
      <c r="G22" s="536"/>
      <c r="H22" s="362"/>
      <c r="I22" s="362"/>
      <c r="J22" s="56"/>
    </row>
    <row r="23" spans="1:11" ht="7.5" customHeight="1" x14ac:dyDescent="0.35"/>
    <row r="24" spans="1:11" ht="39" customHeight="1" x14ac:dyDescent="0.25">
      <c r="A24" s="768" t="s">
        <v>321</v>
      </c>
      <c r="B24" s="768"/>
      <c r="C24" s="768"/>
      <c r="D24" s="768"/>
      <c r="E24" s="768"/>
      <c r="F24" s="768"/>
      <c r="G24" s="768"/>
      <c r="H24" s="768"/>
      <c r="I24" s="768"/>
      <c r="J24" s="768"/>
      <c r="K24" s="118"/>
    </row>
    <row r="25" spans="1:11" ht="26.25" customHeight="1" x14ac:dyDescent="0.25">
      <c r="A25" s="767" t="s">
        <v>503</v>
      </c>
      <c r="B25" s="767"/>
      <c r="C25" s="767"/>
      <c r="D25" s="767"/>
      <c r="E25" s="767"/>
      <c r="F25" s="767"/>
      <c r="G25" s="767"/>
      <c r="H25" s="767"/>
      <c r="I25" s="767"/>
      <c r="J25" s="767"/>
      <c r="K25" s="119"/>
    </row>
    <row r="26" spans="1:11" ht="24" customHeight="1" x14ac:dyDescent="0.25">
      <c r="A26" s="767" t="s">
        <v>326</v>
      </c>
      <c r="B26" s="767"/>
      <c r="C26" s="767"/>
      <c r="D26" s="767"/>
      <c r="E26" s="767"/>
      <c r="F26" s="767"/>
      <c r="G26" s="767"/>
      <c r="H26" s="767"/>
      <c r="I26" s="767"/>
      <c r="J26" s="767"/>
      <c r="K26" s="119"/>
    </row>
    <row r="27" spans="1:11" ht="48.75" customHeight="1" x14ac:dyDescent="0.25">
      <c r="A27" s="767" t="s">
        <v>606</v>
      </c>
      <c r="B27" s="767"/>
      <c r="C27" s="767"/>
      <c r="D27" s="767"/>
      <c r="E27" s="767"/>
      <c r="F27" s="767"/>
      <c r="G27" s="767"/>
      <c r="H27" s="767"/>
      <c r="I27" s="767"/>
      <c r="J27" s="767"/>
      <c r="K27" s="119"/>
    </row>
    <row r="28" spans="1:11" ht="36.75" customHeight="1" x14ac:dyDescent="0.25">
      <c r="A28" s="767" t="s">
        <v>322</v>
      </c>
      <c r="B28" s="767"/>
      <c r="C28" s="767"/>
      <c r="D28" s="767"/>
      <c r="E28" s="767"/>
      <c r="F28" s="767"/>
      <c r="G28" s="767"/>
      <c r="H28" s="767"/>
      <c r="I28" s="767"/>
      <c r="J28" s="767"/>
      <c r="K28" s="119"/>
    </row>
    <row r="29" spans="1:11" ht="15" customHeight="1" x14ac:dyDescent="0.25">
      <c r="A29" s="767" t="s">
        <v>323</v>
      </c>
      <c r="B29" s="767"/>
      <c r="C29" s="767"/>
      <c r="D29" s="767"/>
      <c r="E29" s="767"/>
      <c r="F29" s="767"/>
      <c r="G29" s="767"/>
      <c r="H29" s="767"/>
      <c r="I29" s="767"/>
      <c r="J29" s="767"/>
      <c r="K29" s="119"/>
    </row>
  </sheetData>
  <sheetProtection algorithmName="SHA-512" hashValue="qfK107ZbFlPSIaiSZ6m4eH/mo+Qt74BEyhWjRwgy1RLS3/XmSf8U8TnfJ6jDF5AjoPuvCs2CtNFdPVF6vnR7iA==" saltValue="CnF0sM0gHq7I52sqxCUdEw==" spinCount="100000" sheet="1" selectLockedCells="1"/>
  <customSheetViews>
    <customSheetView guid="{64EDB8CB-9FAE-442C-BA10-2255566A9D15}" fitToPage="1">
      <selection activeCell="D4" sqref="D4"/>
      <pageMargins left="0.23622047244094491" right="0.23622047244094491" top="0.39370078740157483" bottom="0.39370078740157483" header="0.31496062992125984" footer="0.11811023622047245"/>
      <pageSetup paperSize="9" scale="98" orientation="landscape" horizontalDpi="0" verticalDpi="0" r:id="rId1"/>
      <headerFooter>
        <oddFooter>&amp;L&amp;8Antrag auf Förderung 
Landkreis Altenburger Land&amp;C&amp;8&amp;A&amp;R&amp;8Datum der Antragstellung &amp;D</oddFooter>
      </headerFooter>
    </customSheetView>
    <customSheetView guid="{CB0F96DD-44E5-44A4-860F-548ECBB436AE}" fitToPage="1">
      <selection activeCell="D4" sqref="D4"/>
      <pageMargins left="0.23622047244094491" right="0.23622047244094491" top="0.39370078740157483" bottom="0.39370078740157483" header="0.31496062992125984" footer="0.11811023622047245"/>
      <pageSetup paperSize="9" scale="98" orientation="landscape" horizontalDpi="0" verticalDpi="0" r:id="rId2"/>
      <headerFooter>
        <oddFooter>&amp;L&amp;8Antrag auf Förderung 
Landkreis Altenburger Land&amp;C&amp;8&amp;A&amp;R&amp;8Datum der Antragstellung &amp;D</oddFooter>
      </headerFooter>
    </customSheetView>
  </customSheetViews>
  <mergeCells count="7">
    <mergeCell ref="D3:G3"/>
    <mergeCell ref="A29:J29"/>
    <mergeCell ref="A24:J24"/>
    <mergeCell ref="A25:J25"/>
    <mergeCell ref="A26:J26"/>
    <mergeCell ref="A27:J27"/>
    <mergeCell ref="A28:J28"/>
  </mergeCells>
  <pageMargins left="0.62992125984251968" right="0.62992125984251968" top="0.39370078740157483" bottom="0.39370078740157483" header="0.31496062992125984" footer="0.11811023622047245"/>
  <pageSetup paperSize="9" scale="81" orientation="landscape" r:id="rId3"/>
  <headerFooter>
    <oddFooter>&amp;L&amp;8Antrag auf Förderung 
Landkreis Altenburger Land&amp;C&amp;8&amp;A&amp;R&amp;8Datum der Antragstellung &amp;D</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pageSetUpPr fitToPage="1"/>
  </sheetPr>
  <dimension ref="A1:Z122"/>
  <sheetViews>
    <sheetView showGridLines="0" showRowColHeaders="0" zoomScaleNormal="100" workbookViewId="0">
      <selection activeCell="E6" sqref="E6:I6"/>
    </sheetView>
  </sheetViews>
  <sheetFormatPr baseColWidth="10" defaultColWidth="11.42578125" defaultRowHeight="11.25" x14ac:dyDescent="0.2"/>
  <cols>
    <col min="1" max="1" width="1.28515625" style="189" customWidth="1"/>
    <col min="2" max="2" width="27.28515625" style="189" customWidth="1"/>
    <col min="3" max="3" width="11.42578125" style="189" customWidth="1"/>
    <col min="4" max="4" width="2.140625" style="189" customWidth="1"/>
    <col min="5" max="5" width="12.7109375" style="193" customWidth="1"/>
    <col min="6" max="6" width="11.42578125" style="189" customWidth="1"/>
    <col min="7" max="7" width="2.140625" style="189" customWidth="1"/>
    <col min="8" max="8" width="16.85546875" style="189" customWidth="1"/>
    <col min="9" max="9" width="12.42578125" style="225" customWidth="1"/>
    <col min="10" max="10" width="1.28515625" style="189" customWidth="1"/>
    <col min="11" max="11" width="11.28515625" style="189" hidden="1" customWidth="1"/>
    <col min="12" max="12" width="14.28515625" style="189" hidden="1" customWidth="1"/>
    <col min="13" max="13" width="12" style="249" customWidth="1"/>
    <col min="14" max="14" width="11.42578125" style="249"/>
    <col min="15" max="21" width="11.42578125" style="189"/>
    <col min="22" max="22" width="11.42578125" style="189" customWidth="1"/>
    <col min="23" max="16384" width="11.42578125" style="189"/>
  </cols>
  <sheetData>
    <row r="1" spans="1:14" s="191" customFormat="1" ht="18" customHeight="1" x14ac:dyDescent="0.2">
      <c r="B1" s="191" t="s">
        <v>58</v>
      </c>
      <c r="E1" s="562"/>
      <c r="I1" s="192" t="str">
        <f ca="1">MID(CELL("Dateiname",$A$1),FIND("]",CELL("Dateiname",$A$1))+1,31)</f>
        <v>A1-P1</v>
      </c>
      <c r="M1" s="369"/>
      <c r="N1" s="369"/>
    </row>
    <row r="2" spans="1:14" ht="15.75" thickBot="1" x14ac:dyDescent="0.3">
      <c r="F2" s="194"/>
      <c r="G2" s="195" t="s">
        <v>85</v>
      </c>
      <c r="H2" s="772" t="str">
        <f>IF('Seite 1'!G17="","",'Seite 1'!G17)</f>
        <v/>
      </c>
      <c r="I2" s="773"/>
    </row>
    <row r="3" spans="1:14" ht="4.5" customHeight="1" x14ac:dyDescent="0.2">
      <c r="A3" s="196"/>
      <c r="B3" s="197"/>
      <c r="C3" s="197"/>
      <c r="D3" s="197"/>
      <c r="E3" s="197"/>
      <c r="F3" s="197"/>
      <c r="G3" s="197"/>
      <c r="H3" s="197"/>
      <c r="I3" s="198"/>
      <c r="J3" s="199"/>
    </row>
    <row r="4" spans="1:14" ht="12" x14ac:dyDescent="0.2">
      <c r="A4" s="200"/>
      <c r="B4" s="201" t="s">
        <v>22</v>
      </c>
      <c r="C4" s="202"/>
      <c r="D4" s="203"/>
      <c r="E4" s="202"/>
      <c r="F4" s="202"/>
      <c r="G4" s="202"/>
      <c r="H4" s="202"/>
      <c r="I4" s="204"/>
      <c r="J4" s="205"/>
    </row>
    <row r="5" spans="1:14" ht="4.5" customHeight="1" x14ac:dyDescent="0.2">
      <c r="A5" s="206"/>
      <c r="B5" s="190"/>
      <c r="C5" s="190"/>
      <c r="D5" s="190"/>
      <c r="E5" s="190"/>
      <c r="F5" s="190"/>
      <c r="G5" s="190"/>
      <c r="H5" s="190"/>
      <c r="I5" s="207"/>
      <c r="J5" s="208"/>
    </row>
    <row r="6" spans="1:14" ht="11.25" customHeight="1" x14ac:dyDescent="0.25">
      <c r="A6" s="206"/>
      <c r="B6" s="190" t="s">
        <v>23</v>
      </c>
      <c r="C6" s="190"/>
      <c r="D6" s="190"/>
      <c r="E6" s="776"/>
      <c r="F6" s="777"/>
      <c r="G6" s="777"/>
      <c r="H6" s="777"/>
      <c r="I6" s="770"/>
      <c r="J6" s="208"/>
    </row>
    <row r="7" spans="1:14" ht="4.5" customHeight="1" x14ac:dyDescent="0.2">
      <c r="A7" s="206"/>
      <c r="B7" s="190"/>
      <c r="C7" s="190"/>
      <c r="D7" s="190"/>
      <c r="E7" s="190"/>
      <c r="F7" s="190"/>
      <c r="G7" s="190"/>
      <c r="H7" s="190"/>
      <c r="I7" s="207"/>
      <c r="J7" s="208"/>
    </row>
    <row r="8" spans="1:14" ht="11.25" customHeight="1" x14ac:dyDescent="0.25">
      <c r="A8" s="206"/>
      <c r="B8" s="190" t="s">
        <v>24</v>
      </c>
      <c r="C8" s="190"/>
      <c r="D8" s="190"/>
      <c r="E8" s="776"/>
      <c r="F8" s="777"/>
      <c r="G8" s="777"/>
      <c r="H8" s="777"/>
      <c r="I8" s="770"/>
      <c r="J8" s="208"/>
    </row>
    <row r="9" spans="1:14" ht="4.5" customHeight="1" x14ac:dyDescent="0.2">
      <c r="A9" s="206"/>
      <c r="B9" s="190"/>
      <c r="C9" s="190"/>
      <c r="D9" s="190"/>
      <c r="E9" s="190"/>
      <c r="F9" s="190"/>
      <c r="G9" s="190"/>
      <c r="H9" s="190"/>
      <c r="I9" s="207"/>
      <c r="J9" s="208"/>
    </row>
    <row r="10" spans="1:14" ht="11.25" customHeight="1" x14ac:dyDescent="0.25">
      <c r="A10" s="206"/>
      <c r="B10" s="190" t="s">
        <v>25</v>
      </c>
      <c r="C10" s="190"/>
      <c r="D10" s="190"/>
      <c r="E10" s="776"/>
      <c r="F10" s="777"/>
      <c r="G10" s="777"/>
      <c r="H10" s="777"/>
      <c r="I10" s="770"/>
      <c r="J10" s="208"/>
    </row>
    <row r="11" spans="1:14" ht="4.5" customHeight="1" x14ac:dyDescent="0.2">
      <c r="A11" s="206"/>
      <c r="B11" s="190"/>
      <c r="C11" s="190"/>
      <c r="D11" s="190"/>
      <c r="E11" s="190"/>
      <c r="F11" s="190"/>
      <c r="G11" s="190"/>
      <c r="H11" s="190"/>
      <c r="I11" s="207"/>
      <c r="J11" s="208"/>
    </row>
    <row r="12" spans="1:14" x14ac:dyDescent="0.2">
      <c r="A12" s="206"/>
      <c r="B12" s="190" t="s">
        <v>26</v>
      </c>
      <c r="C12" s="190"/>
      <c r="D12" s="190"/>
      <c r="E12" s="190"/>
      <c r="F12" s="190"/>
      <c r="G12" s="190"/>
      <c r="H12" s="190"/>
      <c r="I12" s="551"/>
      <c r="J12" s="208"/>
    </row>
    <row r="13" spans="1:14" ht="4.5" customHeight="1" thickBot="1" x14ac:dyDescent="0.25">
      <c r="A13" s="206"/>
      <c r="B13" s="190"/>
      <c r="C13" s="190"/>
      <c r="D13" s="190"/>
      <c r="E13" s="190"/>
      <c r="F13" s="190"/>
      <c r="G13" s="190"/>
      <c r="H13" s="190"/>
      <c r="I13" s="457"/>
      <c r="J13" s="208"/>
    </row>
    <row r="14" spans="1:14" ht="12" customHeight="1" x14ac:dyDescent="0.2">
      <c r="A14" s="196"/>
      <c r="B14" s="458" t="s">
        <v>382</v>
      </c>
      <c r="C14" s="197"/>
      <c r="D14" s="197"/>
      <c r="E14" s="197"/>
      <c r="F14" s="197"/>
      <c r="G14" s="197"/>
      <c r="H14" s="197"/>
      <c r="I14" s="198"/>
      <c r="J14" s="199"/>
    </row>
    <row r="15" spans="1:14" ht="4.5" customHeight="1" x14ac:dyDescent="0.2">
      <c r="A15" s="206"/>
      <c r="B15" s="190"/>
      <c r="C15" s="190"/>
      <c r="D15" s="190"/>
      <c r="E15" s="190"/>
      <c r="F15" s="190"/>
      <c r="G15" s="190"/>
      <c r="H15" s="190"/>
      <c r="I15" s="207"/>
      <c r="J15" s="208"/>
    </row>
    <row r="16" spans="1:14" x14ac:dyDescent="0.2">
      <c r="A16" s="206"/>
      <c r="B16" s="190" t="s">
        <v>27</v>
      </c>
      <c r="C16" s="190"/>
      <c r="D16" s="190"/>
      <c r="E16" s="190"/>
      <c r="F16" s="190"/>
      <c r="G16" s="190"/>
      <c r="H16" s="190"/>
      <c r="I16" s="551"/>
      <c r="J16" s="208"/>
    </row>
    <row r="17" spans="1:22" ht="4.5" customHeight="1" x14ac:dyDescent="0.2">
      <c r="A17" s="206"/>
      <c r="B17" s="190"/>
      <c r="C17" s="190"/>
      <c r="D17" s="190"/>
      <c r="E17" s="190"/>
      <c r="F17" s="190"/>
      <c r="G17" s="190"/>
      <c r="H17" s="190"/>
      <c r="I17" s="207"/>
      <c r="J17" s="208"/>
    </row>
    <row r="18" spans="1:22" ht="11.25" customHeight="1" x14ac:dyDescent="0.25">
      <c r="A18" s="206"/>
      <c r="B18" s="190" t="s">
        <v>28</v>
      </c>
      <c r="C18" s="769" t="s">
        <v>181</v>
      </c>
      <c r="D18" s="770"/>
      <c r="E18" s="218" t="s">
        <v>408</v>
      </c>
      <c r="F18" s="554"/>
      <c r="G18" s="190"/>
      <c r="H18" s="190" t="s">
        <v>38</v>
      </c>
      <c r="I18" s="551"/>
      <c r="J18" s="208"/>
    </row>
    <row r="19" spans="1:22" ht="4.5" customHeight="1" x14ac:dyDescent="0.2">
      <c r="A19" s="206"/>
      <c r="B19" s="190"/>
      <c r="C19" s="190"/>
      <c r="D19" s="190"/>
      <c r="E19" s="190"/>
      <c r="F19" s="190"/>
      <c r="G19" s="190"/>
      <c r="H19" s="190"/>
      <c r="I19" s="207"/>
      <c r="J19" s="208"/>
    </row>
    <row r="20" spans="1:22" x14ac:dyDescent="0.2">
      <c r="A20" s="206"/>
      <c r="B20" s="190" t="s">
        <v>31</v>
      </c>
      <c r="C20" s="190"/>
      <c r="D20" s="190"/>
      <c r="E20" s="190"/>
      <c r="F20" s="553"/>
      <c r="G20" s="190"/>
      <c r="H20" s="190" t="s">
        <v>32</v>
      </c>
      <c r="I20" s="551"/>
      <c r="J20" s="208"/>
    </row>
    <row r="21" spans="1:22" ht="4.5" customHeight="1" x14ac:dyDescent="0.2">
      <c r="A21" s="206"/>
      <c r="B21" s="190"/>
      <c r="C21" s="190"/>
      <c r="D21" s="190"/>
      <c r="E21" s="190"/>
      <c r="F21" s="190"/>
      <c r="G21" s="190"/>
      <c r="H21" s="190"/>
      <c r="I21" s="207"/>
      <c r="J21" s="208"/>
    </row>
    <row r="22" spans="1:22" ht="12.75" x14ac:dyDescent="0.2">
      <c r="A22" s="206"/>
      <c r="B22" s="190" t="s">
        <v>442</v>
      </c>
      <c r="C22" s="190"/>
      <c r="D22" s="190"/>
      <c r="E22" s="190"/>
      <c r="F22" s="190"/>
      <c r="G22" s="190"/>
      <c r="H22" s="190" t="s">
        <v>33</v>
      </c>
      <c r="I22" s="552">
        <v>39</v>
      </c>
      <c r="J22" s="208"/>
      <c r="O22" s="191" t="s">
        <v>529</v>
      </c>
    </row>
    <row r="23" spans="1:22" ht="4.5" customHeight="1" x14ac:dyDescent="0.2">
      <c r="A23" s="206"/>
      <c r="B23" s="190"/>
      <c r="C23" s="190"/>
      <c r="D23" s="190"/>
      <c r="E23" s="190"/>
      <c r="F23" s="190"/>
      <c r="G23" s="190"/>
      <c r="H23" s="190"/>
      <c r="I23" s="207"/>
      <c r="J23" s="208"/>
    </row>
    <row r="24" spans="1:22" ht="35.25" customHeight="1" x14ac:dyDescent="0.25">
      <c r="A24" s="206"/>
      <c r="B24" s="778" t="s">
        <v>530</v>
      </c>
      <c r="C24" s="779"/>
      <c r="D24" s="779"/>
      <c r="E24" s="779"/>
      <c r="F24" s="779"/>
      <c r="G24" s="190"/>
      <c r="H24" s="218" t="s">
        <v>388</v>
      </c>
      <c r="I24" s="479" t="str">
        <f>IF(U41&gt;0,U64,"")</f>
        <v/>
      </c>
      <c r="J24" s="208"/>
      <c r="O24" s="397"/>
      <c r="P24" s="396" t="s">
        <v>510</v>
      </c>
      <c r="Q24" s="396"/>
      <c r="R24" s="396"/>
      <c r="S24" s="396"/>
      <c r="T24" s="396"/>
      <c r="U24" s="396">
        <v>2088</v>
      </c>
      <c r="V24" s="396" t="s">
        <v>511</v>
      </c>
    </row>
    <row r="25" spans="1:22" ht="4.5" customHeight="1" x14ac:dyDescent="0.2">
      <c r="A25" s="206"/>
      <c r="B25" s="190"/>
      <c r="C25" s="190"/>
      <c r="D25" s="190"/>
      <c r="E25" s="190"/>
      <c r="F25" s="190"/>
      <c r="G25" s="190"/>
      <c r="H25" s="190"/>
      <c r="I25" s="207"/>
      <c r="J25" s="208"/>
    </row>
    <row r="26" spans="1:22" ht="12.75" x14ac:dyDescent="0.2">
      <c r="A26" s="206"/>
      <c r="B26" s="190" t="s">
        <v>29</v>
      </c>
      <c r="C26" s="190"/>
      <c r="D26" s="190"/>
      <c r="E26" s="190"/>
      <c r="F26" s="190"/>
      <c r="G26" s="190"/>
      <c r="H26" s="190" t="s">
        <v>33</v>
      </c>
      <c r="I26" s="552"/>
      <c r="J26" s="208"/>
      <c r="O26" s="398" t="s">
        <v>512</v>
      </c>
    </row>
    <row r="27" spans="1:22" ht="4.5" customHeight="1" x14ac:dyDescent="0.2">
      <c r="A27" s="206"/>
      <c r="B27" s="190"/>
      <c r="C27" s="190"/>
      <c r="D27" s="190"/>
      <c r="E27" s="190"/>
      <c r="F27" s="190"/>
      <c r="G27" s="190"/>
      <c r="H27" s="190"/>
      <c r="I27" s="207"/>
      <c r="J27" s="208"/>
    </row>
    <row r="28" spans="1:22" ht="12.75" x14ac:dyDescent="0.2">
      <c r="A28" s="206"/>
      <c r="B28" s="190" t="s">
        <v>30</v>
      </c>
      <c r="C28" s="190"/>
      <c r="D28" s="190"/>
      <c r="E28" s="190"/>
      <c r="F28" s="190"/>
      <c r="G28" s="190"/>
      <c r="H28" s="190" t="s">
        <v>33</v>
      </c>
      <c r="I28" s="552"/>
      <c r="J28" s="208"/>
      <c r="O28" s="399" t="s">
        <v>513</v>
      </c>
    </row>
    <row r="29" spans="1:22" ht="4.5" customHeight="1" x14ac:dyDescent="0.2">
      <c r="A29" s="206"/>
      <c r="B29" s="190"/>
      <c r="C29" s="190"/>
      <c r="D29" s="190"/>
      <c r="E29" s="190"/>
      <c r="F29" s="190"/>
      <c r="G29" s="190"/>
      <c r="H29" s="190"/>
      <c r="I29" s="207"/>
      <c r="J29" s="208"/>
    </row>
    <row r="30" spans="1:22" ht="11.25" customHeight="1" x14ac:dyDescent="0.2">
      <c r="A30" s="206"/>
      <c r="B30" s="190" t="s">
        <v>56</v>
      </c>
      <c r="C30" s="190"/>
      <c r="D30" s="190"/>
      <c r="E30" s="190"/>
      <c r="F30" s="190"/>
      <c r="G30" s="190"/>
      <c r="H30" s="190"/>
      <c r="I30" s="559">
        <v>0</v>
      </c>
      <c r="J30" s="208"/>
      <c r="O30" s="563"/>
      <c r="P30" s="400" t="s">
        <v>514</v>
      </c>
      <c r="Q30" s="400"/>
      <c r="R30" s="402"/>
      <c r="S30" s="401">
        <f>O30*8</f>
        <v>0</v>
      </c>
      <c r="T30" s="402" t="s">
        <v>511</v>
      </c>
    </row>
    <row r="31" spans="1:22" ht="4.5" customHeight="1" x14ac:dyDescent="0.2">
      <c r="A31" s="206"/>
      <c r="B31" s="190"/>
      <c r="C31" s="190"/>
      <c r="D31" s="190"/>
      <c r="E31" s="190"/>
      <c r="F31" s="190"/>
      <c r="G31" s="190"/>
      <c r="H31" s="190"/>
      <c r="I31" s="207"/>
      <c r="J31" s="208"/>
    </row>
    <row r="32" spans="1:22" ht="11.25" customHeight="1" x14ac:dyDescent="0.2">
      <c r="A32" s="206"/>
      <c r="B32" s="212" t="s">
        <v>57</v>
      </c>
      <c r="C32" s="190"/>
      <c r="D32" s="190"/>
      <c r="E32" s="190"/>
      <c r="F32" s="190"/>
      <c r="G32" s="190"/>
      <c r="H32" s="190"/>
      <c r="I32" s="559">
        <v>0</v>
      </c>
      <c r="J32" s="208"/>
      <c r="O32" s="563"/>
      <c r="P32" s="403" t="s">
        <v>515</v>
      </c>
      <c r="Q32" s="403"/>
      <c r="R32" s="404"/>
      <c r="S32" s="412">
        <f>O32*8</f>
        <v>0</v>
      </c>
      <c r="T32" s="404" t="s">
        <v>511</v>
      </c>
    </row>
    <row r="33" spans="1:26" ht="4.5" customHeight="1" x14ac:dyDescent="0.2">
      <c r="A33" s="206"/>
      <c r="B33" s="212"/>
      <c r="C33" s="190"/>
      <c r="D33" s="190"/>
      <c r="E33" s="190"/>
      <c r="F33" s="190"/>
      <c r="G33" s="190"/>
      <c r="H33" s="190"/>
      <c r="I33" s="436"/>
      <c r="J33" s="208"/>
      <c r="O33" s="461"/>
      <c r="P33" s="437"/>
      <c r="Q33" s="437"/>
      <c r="R33" s="437"/>
      <c r="S33" s="437"/>
      <c r="T33" s="437"/>
    </row>
    <row r="34" spans="1:26" ht="12.75" x14ac:dyDescent="0.2">
      <c r="A34" s="206"/>
      <c r="B34" s="190"/>
      <c r="C34" s="190"/>
      <c r="D34" s="190"/>
      <c r="E34" s="190"/>
      <c r="F34" s="190"/>
      <c r="G34" s="190"/>
      <c r="H34" s="190"/>
      <c r="I34" s="190"/>
      <c r="J34" s="208"/>
      <c r="O34" s="563"/>
      <c r="P34" s="405" t="s">
        <v>516</v>
      </c>
      <c r="Q34" s="405"/>
      <c r="R34" s="406"/>
      <c r="S34" s="412">
        <f>O34*8</f>
        <v>0</v>
      </c>
      <c r="T34" s="406" t="s">
        <v>511</v>
      </c>
    </row>
    <row r="35" spans="1:26" ht="4.5" customHeight="1" x14ac:dyDescent="0.2">
      <c r="A35" s="214"/>
      <c r="B35" s="215"/>
      <c r="C35" s="215"/>
      <c r="D35" s="215"/>
      <c r="E35" s="215"/>
      <c r="F35" s="215"/>
      <c r="G35" s="215"/>
      <c r="H35" s="215"/>
      <c r="I35" s="216"/>
      <c r="J35" s="217"/>
    </row>
    <row r="36" spans="1:26" ht="12.75" x14ac:dyDescent="0.2">
      <c r="A36" s="200"/>
      <c r="B36" s="201" t="s">
        <v>34</v>
      </c>
      <c r="C36" s="202"/>
      <c r="D36" s="202"/>
      <c r="E36" s="211"/>
      <c r="F36" s="202"/>
      <c r="G36" s="202"/>
      <c r="H36" s="202"/>
      <c r="I36" s="204"/>
      <c r="J36" s="205"/>
      <c r="O36" s="563"/>
      <c r="P36" s="407" t="s">
        <v>517</v>
      </c>
      <c r="Q36" s="407"/>
      <c r="R36" s="408"/>
      <c r="S36" s="412">
        <f>O36*8</f>
        <v>0</v>
      </c>
      <c r="T36" s="408" t="s">
        <v>511</v>
      </c>
    </row>
    <row r="37" spans="1:26" ht="4.5" customHeight="1" x14ac:dyDescent="0.2">
      <c r="A37" s="206"/>
      <c r="B37" s="190"/>
      <c r="C37" s="190"/>
      <c r="D37" s="190"/>
      <c r="E37" s="190"/>
      <c r="F37" s="190"/>
      <c r="G37" s="190"/>
      <c r="H37" s="190"/>
      <c r="I37" s="207"/>
      <c r="J37" s="208"/>
    </row>
    <row r="38" spans="1:26" ht="12.75" x14ac:dyDescent="0.2">
      <c r="A38" s="206"/>
      <c r="B38" s="212" t="s">
        <v>39</v>
      </c>
      <c r="C38" s="554" t="s">
        <v>37</v>
      </c>
      <c r="D38" s="190"/>
      <c r="E38" s="218" t="s">
        <v>35</v>
      </c>
      <c r="F38" s="554"/>
      <c r="G38" s="190"/>
      <c r="H38" s="218" t="s">
        <v>36</v>
      </c>
      <c r="I38" s="554"/>
      <c r="J38" s="208"/>
      <c r="O38" s="563"/>
      <c r="P38" s="409" t="s">
        <v>518</v>
      </c>
      <c r="Q38" s="409"/>
      <c r="R38" s="410"/>
      <c r="S38" s="412">
        <f>O38*8</f>
        <v>0</v>
      </c>
      <c r="T38" s="410" t="s">
        <v>511</v>
      </c>
    </row>
    <row r="39" spans="1:26" x14ac:dyDescent="0.2">
      <c r="A39" s="206"/>
      <c r="B39" s="190"/>
      <c r="C39" s="190"/>
      <c r="D39" s="190"/>
      <c r="E39" s="213"/>
      <c r="F39" s="190"/>
      <c r="G39" s="190"/>
      <c r="H39" s="190"/>
      <c r="I39" s="207"/>
      <c r="J39" s="208"/>
    </row>
    <row r="40" spans="1:26" ht="4.5" customHeight="1" x14ac:dyDescent="0.2">
      <c r="A40" s="206"/>
      <c r="B40" s="190"/>
      <c r="C40" s="190"/>
      <c r="D40" s="190"/>
      <c r="E40" s="190"/>
      <c r="F40" s="190"/>
      <c r="G40" s="190"/>
      <c r="H40" s="190"/>
      <c r="I40" s="207"/>
      <c r="J40" s="208"/>
    </row>
    <row r="41" spans="1:26" ht="12.75" x14ac:dyDescent="0.2">
      <c r="A41" s="200"/>
      <c r="B41" s="201" t="s">
        <v>40</v>
      </c>
      <c r="C41" s="202"/>
      <c r="D41" s="202"/>
      <c r="E41" s="211"/>
      <c r="F41" s="202"/>
      <c r="G41" s="202"/>
      <c r="H41" s="202"/>
      <c r="I41" s="204"/>
      <c r="J41" s="205"/>
      <c r="O41" s="414"/>
      <c r="P41" s="415" t="s">
        <v>519</v>
      </c>
      <c r="Q41" s="411"/>
      <c r="R41" s="411"/>
      <c r="S41" s="411"/>
      <c r="T41" s="413"/>
      <c r="U41" s="411">
        <f>SUM(S30,S32,S34,S36,S38)</f>
        <v>0</v>
      </c>
      <c r="V41" s="411" t="s">
        <v>511</v>
      </c>
    </row>
    <row r="42" spans="1:26" ht="4.5" customHeight="1" x14ac:dyDescent="0.2">
      <c r="A42" s="206"/>
      <c r="B42" s="190"/>
      <c r="C42" s="190"/>
      <c r="D42" s="190"/>
      <c r="E42" s="190"/>
      <c r="F42" s="190"/>
      <c r="G42" s="190"/>
      <c r="H42" s="190"/>
      <c r="I42" s="207"/>
      <c r="J42" s="208"/>
    </row>
    <row r="43" spans="1:26" x14ac:dyDescent="0.2">
      <c r="A43" s="206"/>
      <c r="B43" s="190"/>
      <c r="C43" s="190"/>
      <c r="D43" s="190"/>
      <c r="E43" s="213"/>
      <c r="F43" s="190"/>
      <c r="G43" s="190"/>
      <c r="H43" s="190" t="s">
        <v>42</v>
      </c>
      <c r="I43" s="207" t="s">
        <v>41</v>
      </c>
      <c r="J43" s="208"/>
    </row>
    <row r="44" spans="1:26" ht="12.75" x14ac:dyDescent="0.2">
      <c r="A44" s="206"/>
      <c r="B44" s="190" t="s">
        <v>400</v>
      </c>
      <c r="C44" s="190"/>
      <c r="D44" s="190"/>
      <c r="E44" s="213"/>
      <c r="F44" s="190"/>
      <c r="G44" s="190"/>
      <c r="H44" s="552"/>
      <c r="I44" s="555">
        <v>0</v>
      </c>
      <c r="J44" s="208"/>
      <c r="O44" s="416" t="s">
        <v>520</v>
      </c>
    </row>
    <row r="45" spans="1:26" ht="11.25" customHeight="1" x14ac:dyDescent="0.2">
      <c r="A45" s="206"/>
      <c r="B45" s="774" t="s">
        <v>43</v>
      </c>
      <c r="C45" s="774"/>
      <c r="D45" s="774"/>
      <c r="E45" s="774"/>
      <c r="F45" s="774"/>
      <c r="G45" s="775"/>
      <c r="H45" s="552"/>
      <c r="I45" s="555">
        <v>0</v>
      </c>
      <c r="J45" s="208"/>
      <c r="O45" s="189" t="s">
        <v>528</v>
      </c>
      <c r="S45" s="189" t="s">
        <v>521</v>
      </c>
      <c r="T45" s="417"/>
    </row>
    <row r="46" spans="1:26" ht="15" x14ac:dyDescent="0.25">
      <c r="A46" s="206"/>
      <c r="B46" s="774"/>
      <c r="C46" s="774"/>
      <c r="D46" s="774"/>
      <c r="E46" s="774"/>
      <c r="F46" s="774"/>
      <c r="G46" s="775"/>
      <c r="H46" s="552"/>
      <c r="I46" s="555">
        <v>0</v>
      </c>
      <c r="J46" s="208"/>
      <c r="O46" s="780"/>
      <c r="P46" s="777"/>
      <c r="Q46" s="777"/>
      <c r="R46" s="781"/>
      <c r="S46" s="564"/>
      <c r="T46" s="419" t="s">
        <v>522</v>
      </c>
      <c r="U46" s="418"/>
    </row>
    <row r="47" spans="1:26" ht="4.5" customHeight="1" x14ac:dyDescent="0.2">
      <c r="A47" s="206"/>
      <c r="B47" s="190"/>
      <c r="C47" s="190"/>
      <c r="D47" s="190"/>
      <c r="E47" s="190"/>
      <c r="F47" s="190"/>
      <c r="G47" s="190"/>
      <c r="H47" s="190"/>
      <c r="I47" s="207"/>
      <c r="J47" s="208"/>
    </row>
    <row r="48" spans="1:26" ht="12.75" customHeight="1" x14ac:dyDescent="0.2">
      <c r="A48" s="206"/>
      <c r="B48" s="190"/>
      <c r="C48" s="190"/>
      <c r="D48" s="190"/>
      <c r="E48" s="213"/>
      <c r="F48" s="190"/>
      <c r="G48" s="190"/>
      <c r="H48" s="190"/>
      <c r="I48" s="207"/>
      <c r="J48" s="208"/>
      <c r="U48" s="423"/>
      <c r="Z48" s="234"/>
    </row>
    <row r="49" spans="1:26" ht="15" customHeight="1" x14ac:dyDescent="0.25">
      <c r="A49" s="206"/>
      <c r="B49" s="190" t="s">
        <v>44</v>
      </c>
      <c r="C49" s="190" t="s">
        <v>45</v>
      </c>
      <c r="D49" s="190"/>
      <c r="E49" s="555">
        <v>0</v>
      </c>
      <c r="F49" s="190"/>
      <c r="G49" s="190"/>
      <c r="H49" s="190"/>
      <c r="I49" s="480">
        <f>(H44+H45+H46)*E49</f>
        <v>0</v>
      </c>
      <c r="J49" s="208"/>
      <c r="O49" s="780"/>
      <c r="P49" s="777"/>
      <c r="Q49" s="777"/>
      <c r="R49" s="781"/>
      <c r="S49" s="564"/>
      <c r="T49" s="420" t="s">
        <v>522</v>
      </c>
      <c r="U49" s="190"/>
    </row>
    <row r="50" spans="1:26" ht="4.5" customHeight="1" x14ac:dyDescent="0.2">
      <c r="A50" s="206"/>
      <c r="B50" s="190"/>
      <c r="C50" s="190"/>
      <c r="D50" s="190"/>
      <c r="E50" s="190"/>
      <c r="F50" s="190"/>
      <c r="G50" s="190"/>
      <c r="H50" s="190"/>
      <c r="I50" s="207"/>
      <c r="J50" s="208"/>
      <c r="U50" s="190"/>
    </row>
    <row r="51" spans="1:26" ht="15" x14ac:dyDescent="0.25">
      <c r="A51" s="206"/>
      <c r="B51" s="190" t="s">
        <v>587</v>
      </c>
      <c r="C51" s="190"/>
      <c r="D51" s="190"/>
      <c r="E51" s="213"/>
      <c r="F51" s="190"/>
      <c r="G51" s="190"/>
      <c r="H51" s="190"/>
      <c r="I51" s="555">
        <v>0</v>
      </c>
      <c r="J51" s="208"/>
      <c r="O51" s="780"/>
      <c r="P51" s="777"/>
      <c r="Q51" s="777"/>
      <c r="R51" s="781"/>
      <c r="S51" s="564"/>
      <c r="T51" s="421" t="s">
        <v>522</v>
      </c>
      <c r="U51" s="423"/>
    </row>
    <row r="52" spans="1:26" x14ac:dyDescent="0.2">
      <c r="A52" s="206"/>
      <c r="B52" s="190"/>
      <c r="C52" s="190"/>
      <c r="D52" s="190"/>
      <c r="E52" s="213"/>
      <c r="F52" s="190"/>
      <c r="G52" s="190"/>
      <c r="H52" s="190"/>
      <c r="I52" s="207"/>
      <c r="J52" s="208"/>
      <c r="U52" s="190"/>
    </row>
    <row r="53" spans="1:26" ht="15" x14ac:dyDescent="0.25">
      <c r="A53" s="206"/>
      <c r="B53" s="190" t="s">
        <v>46</v>
      </c>
      <c r="C53" s="190"/>
      <c r="D53" s="190"/>
      <c r="E53" s="213"/>
      <c r="F53" s="190"/>
      <c r="G53" s="190"/>
      <c r="H53" s="190"/>
      <c r="I53" s="480">
        <f>IF(I22&gt;0,((H44*I44)+(H45*I45)+(H46*I46)+I49)/I22*I28+((I51/12)*(I28/I22)*(H44+H45+H46)),0)</f>
        <v>0</v>
      </c>
      <c r="J53" s="208"/>
      <c r="O53" s="780"/>
      <c r="P53" s="777"/>
      <c r="Q53" s="777"/>
      <c r="R53" s="781"/>
      <c r="S53" s="564"/>
      <c r="T53" s="422" t="s">
        <v>522</v>
      </c>
      <c r="U53" s="423"/>
    </row>
    <row r="54" spans="1:26" x14ac:dyDescent="0.2">
      <c r="A54" s="206"/>
      <c r="B54" s="190"/>
      <c r="C54" s="190"/>
      <c r="D54" s="190"/>
      <c r="E54" s="213"/>
      <c r="F54" s="190"/>
      <c r="G54" s="190"/>
      <c r="H54" s="190"/>
      <c r="I54" s="207"/>
      <c r="J54" s="208"/>
      <c r="U54" s="190"/>
    </row>
    <row r="55" spans="1:26" ht="15" x14ac:dyDescent="0.25">
      <c r="A55" s="206"/>
      <c r="B55" s="190" t="s">
        <v>47</v>
      </c>
      <c r="C55" s="190"/>
      <c r="D55" s="190"/>
      <c r="E55" s="213"/>
      <c r="F55" s="190"/>
      <c r="G55" s="190"/>
      <c r="H55" s="190"/>
      <c r="I55" s="207"/>
      <c r="J55" s="208"/>
      <c r="N55" s="189"/>
      <c r="O55" s="780"/>
      <c r="P55" s="777"/>
      <c r="Q55" s="777"/>
      <c r="R55" s="781"/>
      <c r="S55" s="564"/>
      <c r="T55" s="424" t="s">
        <v>522</v>
      </c>
      <c r="U55" s="430"/>
    </row>
    <row r="56" spans="1:26" ht="11.25" customHeight="1" x14ac:dyDescent="0.25">
      <c r="A56" s="206"/>
      <c r="B56" s="190"/>
      <c r="C56" s="190" t="s">
        <v>48</v>
      </c>
      <c r="D56" s="190"/>
      <c r="E56" s="213"/>
      <c r="F56" s="481">
        <v>9.2999999999999999E-2</v>
      </c>
      <c r="G56" s="190"/>
      <c r="H56" s="190"/>
      <c r="I56" s="480">
        <f>$I$53*F56</f>
        <v>0</v>
      </c>
      <c r="J56" s="208"/>
      <c r="N56" s="189"/>
      <c r="O56" s="780"/>
      <c r="P56" s="777"/>
      <c r="Q56" s="777"/>
      <c r="R56" s="781"/>
      <c r="S56" s="564"/>
      <c r="T56" s="424" t="s">
        <v>522</v>
      </c>
      <c r="U56" s="430"/>
      <c r="Z56" s="234"/>
    </row>
    <row r="57" spans="1:26" x14ac:dyDescent="0.2">
      <c r="A57" s="206"/>
      <c r="B57" s="190"/>
      <c r="C57" s="190" t="s">
        <v>49</v>
      </c>
      <c r="D57" s="190"/>
      <c r="E57" s="213"/>
      <c r="F57" s="481">
        <v>1.2999999999999999E-2</v>
      </c>
      <c r="G57" s="190"/>
      <c r="H57" s="190"/>
      <c r="I57" s="480">
        <f>$I$53*F57</f>
        <v>0</v>
      </c>
      <c r="J57" s="208"/>
      <c r="N57" s="189"/>
    </row>
    <row r="58" spans="1:26" ht="18.75" x14ac:dyDescent="0.2">
      <c r="A58" s="206"/>
      <c r="B58" s="491" t="s">
        <v>585</v>
      </c>
      <c r="C58" s="190" t="s">
        <v>50</v>
      </c>
      <c r="D58" s="190"/>
      <c r="E58" s="213"/>
      <c r="F58" s="481">
        <v>7.2999999999999995E-2</v>
      </c>
      <c r="G58" s="190"/>
      <c r="H58" s="556">
        <v>0</v>
      </c>
      <c r="I58" s="480">
        <f>$I$53*F58+H58*I53</f>
        <v>0</v>
      </c>
      <c r="J58" s="208"/>
      <c r="N58" s="189"/>
      <c r="O58" s="425" t="s">
        <v>523</v>
      </c>
      <c r="P58" s="430"/>
      <c r="Q58" s="430"/>
      <c r="R58" s="430"/>
      <c r="S58" s="430">
        <f>SUM(S46,S49,S51,S53,S55,S56)/60</f>
        <v>0</v>
      </c>
      <c r="T58" s="430" t="s">
        <v>524</v>
      </c>
      <c r="U58" s="430"/>
    </row>
    <row r="59" spans="1:26" x14ac:dyDescent="0.2">
      <c r="A59" s="206"/>
      <c r="B59" s="190"/>
      <c r="C59" s="190" t="s">
        <v>51</v>
      </c>
      <c r="D59" s="190"/>
      <c r="E59" s="213"/>
      <c r="F59" s="481">
        <v>1.7999999999999999E-2</v>
      </c>
      <c r="G59" s="190"/>
      <c r="H59" s="367">
        <f>IF(H60&gt;0,H60,F60)</f>
        <v>6.7317999999999996E-3</v>
      </c>
      <c r="I59" s="480">
        <f>$I$53*F59</f>
        <v>0</v>
      </c>
      <c r="J59" s="208"/>
      <c r="M59" s="463" t="s">
        <v>556</v>
      </c>
      <c r="N59" s="189"/>
    </row>
    <row r="60" spans="1:26" ht="18.75" x14ac:dyDescent="0.2">
      <c r="A60" s="206"/>
      <c r="B60" s="491" t="s">
        <v>580</v>
      </c>
      <c r="C60" s="190" t="s">
        <v>52</v>
      </c>
      <c r="D60" s="190"/>
      <c r="E60" s="213"/>
      <c r="F60" s="481">
        <v>6.7317999999999996E-3</v>
      </c>
      <c r="G60" s="190"/>
      <c r="H60" s="556">
        <v>0</v>
      </c>
      <c r="I60" s="480">
        <f>$I$53*H59</f>
        <v>0</v>
      </c>
      <c r="J60" s="208"/>
      <c r="N60" s="189"/>
      <c r="O60" s="427" t="s">
        <v>525</v>
      </c>
      <c r="P60" s="426"/>
      <c r="Q60" s="426"/>
      <c r="R60" s="426"/>
      <c r="S60" s="426"/>
      <c r="T60" s="426"/>
      <c r="U60" s="428">
        <f>S58*((365/7)-((O30+O32+O34+O36+O38)/5))</f>
        <v>0</v>
      </c>
      <c r="V60" s="426" t="s">
        <v>511</v>
      </c>
    </row>
    <row r="61" spans="1:26" ht="11.25" customHeight="1" x14ac:dyDescent="0.2">
      <c r="A61" s="206"/>
      <c r="B61" s="491" t="s">
        <v>579</v>
      </c>
      <c r="C61" s="190" t="s">
        <v>53</v>
      </c>
      <c r="D61" s="190"/>
      <c r="E61" s="213"/>
      <c r="F61" s="481">
        <v>1.5E-3</v>
      </c>
      <c r="G61" s="190"/>
      <c r="H61" s="557" t="s">
        <v>181</v>
      </c>
      <c r="I61" s="480">
        <f>IF(H61=$M$63,0,$I$53*F61)</f>
        <v>0</v>
      </c>
      <c r="J61" s="208"/>
      <c r="M61" s="249" t="s">
        <v>181</v>
      </c>
      <c r="N61" s="189"/>
    </row>
    <row r="62" spans="1:26" ht="18.75" x14ac:dyDescent="0.2">
      <c r="A62" s="206"/>
      <c r="B62" s="491" t="s">
        <v>581</v>
      </c>
      <c r="C62" s="190" t="s">
        <v>433</v>
      </c>
      <c r="D62" s="190"/>
      <c r="E62" s="213"/>
      <c r="F62" s="558">
        <v>0</v>
      </c>
      <c r="G62" s="190"/>
      <c r="H62" s="190"/>
      <c r="I62" s="480">
        <f>$I$53*F62</f>
        <v>0</v>
      </c>
      <c r="J62" s="208"/>
      <c r="M62" s="249" t="s">
        <v>531</v>
      </c>
      <c r="N62" s="189"/>
      <c r="O62" s="429" t="s">
        <v>526</v>
      </c>
    </row>
    <row r="63" spans="1:26" x14ac:dyDescent="0.2">
      <c r="A63" s="206"/>
      <c r="B63" s="504" t="s">
        <v>586</v>
      </c>
      <c r="C63" s="190" t="s">
        <v>55</v>
      </c>
      <c r="D63" s="190"/>
      <c r="E63" s="771"/>
      <c r="F63" s="771"/>
      <c r="G63" s="190"/>
      <c r="H63" s="190"/>
      <c r="I63" s="555"/>
      <c r="J63" s="208"/>
      <c r="M63" s="249" t="s">
        <v>578</v>
      </c>
      <c r="N63" s="189"/>
    </row>
    <row r="64" spans="1:26" ht="13.5" thickBot="1" x14ac:dyDescent="0.25">
      <c r="A64" s="206"/>
      <c r="B64" s="190"/>
      <c r="C64" s="503"/>
      <c r="D64" s="190"/>
      <c r="E64" s="190"/>
      <c r="F64" s="190"/>
      <c r="G64" s="190"/>
      <c r="H64" s="190"/>
      <c r="I64" s="207"/>
      <c r="J64" s="208"/>
      <c r="L64" s="219"/>
      <c r="N64" s="189"/>
      <c r="O64" s="433" t="s">
        <v>527</v>
      </c>
      <c r="P64" s="432"/>
      <c r="Q64" s="432"/>
      <c r="R64" s="431"/>
      <c r="S64" s="434"/>
      <c r="T64" s="431"/>
      <c r="U64" s="435">
        <f>U24-U41-U60</f>
        <v>2088</v>
      </c>
      <c r="V64" s="432" t="s">
        <v>511</v>
      </c>
    </row>
    <row r="65" spans="1:15" ht="15.75" customHeight="1" x14ac:dyDescent="0.2">
      <c r="A65" s="200"/>
      <c r="B65" s="201" t="s">
        <v>401</v>
      </c>
      <c r="C65" s="201"/>
      <c r="D65" s="201"/>
      <c r="E65" s="201"/>
      <c r="F65" s="201"/>
      <c r="G65" s="201"/>
      <c r="H65" s="201"/>
      <c r="I65" s="482">
        <f>I53+SUM(I56:I63)</f>
        <v>0</v>
      </c>
      <c r="J65" s="205"/>
      <c r="M65" s="249">
        <f>IF(I89+I108&gt;0,0,I53+I56+I57+I58+I59+I60+I61+I62+I63)</f>
        <v>0</v>
      </c>
      <c r="N65" s="189"/>
    </row>
    <row r="66" spans="1:15" ht="12.75" thickBot="1" x14ac:dyDescent="0.25">
      <c r="A66" s="209"/>
      <c r="B66" s="483"/>
      <c r="C66" s="483"/>
      <c r="D66" s="483"/>
      <c r="E66" s="483"/>
      <c r="F66" s="483"/>
      <c r="G66" s="483"/>
      <c r="H66" s="483"/>
      <c r="I66" s="484"/>
      <c r="J66" s="210"/>
      <c r="N66" s="189"/>
    </row>
    <row r="67" spans="1:15" ht="12" x14ac:dyDescent="0.2">
      <c r="A67" s="200"/>
      <c r="B67" s="201" t="s">
        <v>604</v>
      </c>
      <c r="C67" s="202"/>
      <c r="D67" s="202"/>
      <c r="E67" s="202"/>
      <c r="F67" s="202"/>
      <c r="G67" s="202"/>
      <c r="H67" s="202"/>
      <c r="I67" s="204"/>
      <c r="J67" s="205"/>
      <c r="N67" s="189"/>
    </row>
    <row r="68" spans="1:15" ht="4.5" customHeight="1" x14ac:dyDescent="0.2">
      <c r="A68" s="206"/>
      <c r="B68" s="190"/>
      <c r="C68" s="190"/>
      <c r="D68" s="190"/>
      <c r="E68" s="190"/>
      <c r="F68" s="190"/>
      <c r="G68" s="190"/>
      <c r="H68" s="190"/>
      <c r="I68" s="207"/>
      <c r="J68" s="208"/>
      <c r="N68" s="189"/>
    </row>
    <row r="69" spans="1:15" x14ac:dyDescent="0.2">
      <c r="A69" s="206"/>
      <c r="B69" s="190" t="s">
        <v>27</v>
      </c>
      <c r="C69" s="190"/>
      <c r="D69" s="190"/>
      <c r="E69" s="190"/>
      <c r="F69" s="190"/>
      <c r="G69" s="190"/>
      <c r="H69" s="190"/>
      <c r="I69" s="551"/>
      <c r="J69" s="208"/>
      <c r="N69" s="189"/>
    </row>
    <row r="70" spans="1:15" ht="4.5" customHeight="1" x14ac:dyDescent="0.2">
      <c r="A70" s="206"/>
      <c r="B70" s="190"/>
      <c r="C70" s="190"/>
      <c r="D70" s="190"/>
      <c r="E70" s="190"/>
      <c r="F70" s="190"/>
      <c r="G70" s="190"/>
      <c r="H70" s="190"/>
      <c r="I70" s="207"/>
      <c r="J70" s="208"/>
      <c r="M70" s="246"/>
      <c r="N70" s="246"/>
      <c r="O70" s="246"/>
    </row>
    <row r="71" spans="1:15" ht="11.25" customHeight="1" x14ac:dyDescent="0.25">
      <c r="A71" s="206"/>
      <c r="B71" s="190" t="s">
        <v>28</v>
      </c>
      <c r="C71" s="769" t="s">
        <v>181</v>
      </c>
      <c r="D71" s="770"/>
      <c r="E71" s="218" t="s">
        <v>408</v>
      </c>
      <c r="F71" s="551"/>
      <c r="G71" s="190"/>
      <c r="H71" s="190" t="s">
        <v>38</v>
      </c>
      <c r="I71" s="551"/>
      <c r="J71" s="208"/>
      <c r="M71" s="246"/>
      <c r="N71" s="246"/>
      <c r="O71" s="246"/>
    </row>
    <row r="72" spans="1:15" ht="4.5" customHeight="1" x14ac:dyDescent="0.2">
      <c r="A72" s="206"/>
      <c r="B72" s="190"/>
      <c r="C72" s="190"/>
      <c r="D72" s="190"/>
      <c r="E72" s="218"/>
      <c r="F72" s="190"/>
      <c r="G72" s="190"/>
      <c r="H72" s="190"/>
      <c r="I72" s="207"/>
      <c r="J72" s="208"/>
      <c r="L72" s="235" t="s">
        <v>405</v>
      </c>
      <c r="M72" s="246"/>
      <c r="N72" s="246"/>
      <c r="O72" s="246"/>
    </row>
    <row r="73" spans="1:15" x14ac:dyDescent="0.2">
      <c r="A73" s="206"/>
      <c r="B73" s="190" t="s">
        <v>406</v>
      </c>
      <c r="C73" s="246">
        <f>(I73-F73)+1</f>
        <v>1</v>
      </c>
      <c r="D73" s="190"/>
      <c r="E73" s="218" t="s">
        <v>407</v>
      </c>
      <c r="F73" s="551"/>
      <c r="G73" s="190"/>
      <c r="H73" s="190" t="s">
        <v>32</v>
      </c>
      <c r="I73" s="551"/>
      <c r="J73" s="208"/>
      <c r="L73" s="235" t="s">
        <v>181</v>
      </c>
      <c r="M73" s="246"/>
      <c r="N73" s="246"/>
      <c r="O73" s="246"/>
    </row>
    <row r="74" spans="1:15" ht="4.5" customHeight="1" x14ac:dyDescent="0.2">
      <c r="A74" s="206"/>
      <c r="B74" s="190"/>
      <c r="C74" s="190"/>
      <c r="D74" s="190"/>
      <c r="E74" s="190"/>
      <c r="F74" s="190"/>
      <c r="G74" s="190"/>
      <c r="H74" s="190"/>
      <c r="I74" s="207"/>
      <c r="J74" s="208"/>
      <c r="L74" s="235" t="s">
        <v>199</v>
      </c>
      <c r="M74" s="246"/>
      <c r="N74" s="246"/>
      <c r="O74" s="246"/>
    </row>
    <row r="75" spans="1:15" x14ac:dyDescent="0.2">
      <c r="A75" s="206"/>
      <c r="B75" s="190" t="s">
        <v>423</v>
      </c>
      <c r="C75" s="190"/>
      <c r="D75" s="190"/>
      <c r="E75" s="190"/>
      <c r="F75" s="190"/>
      <c r="G75" s="190"/>
      <c r="H75" s="190"/>
      <c r="I75" s="552"/>
      <c r="J75" s="208"/>
      <c r="L75" s="235" t="s">
        <v>200</v>
      </c>
      <c r="M75" s="246"/>
      <c r="N75" s="246"/>
      <c r="O75" s="246"/>
    </row>
    <row r="76" spans="1:15" ht="4.5" customHeight="1" x14ac:dyDescent="0.2">
      <c r="A76" s="206"/>
      <c r="B76" s="190"/>
      <c r="C76" s="190"/>
      <c r="D76" s="190"/>
      <c r="E76" s="190"/>
      <c r="F76" s="190"/>
      <c r="G76" s="190"/>
      <c r="H76" s="190"/>
      <c r="I76" s="207"/>
      <c r="J76" s="208"/>
      <c r="M76" s="246"/>
      <c r="N76" s="246"/>
      <c r="O76" s="246"/>
    </row>
    <row r="77" spans="1:15" ht="12.75" x14ac:dyDescent="0.2">
      <c r="A77" s="206"/>
      <c r="B77" s="190" t="s">
        <v>439</v>
      </c>
      <c r="C77" s="190"/>
      <c r="D77" s="190"/>
      <c r="E77" s="190"/>
      <c r="F77" s="363"/>
      <c r="G77" s="190"/>
      <c r="H77" s="364"/>
      <c r="I77" s="555"/>
      <c r="J77" s="208"/>
      <c r="M77" s="246"/>
      <c r="N77" s="246"/>
      <c r="O77" s="246"/>
    </row>
    <row r="78" spans="1:15" ht="4.5" customHeight="1" x14ac:dyDescent="0.2">
      <c r="A78" s="206"/>
      <c r="B78" s="190"/>
      <c r="C78" s="190"/>
      <c r="D78" s="190"/>
      <c r="E78" s="190"/>
      <c r="F78" s="190"/>
      <c r="G78" s="190"/>
      <c r="H78" s="190"/>
      <c r="I78" s="207"/>
      <c r="J78" s="208"/>
      <c r="M78" s="246"/>
      <c r="N78" s="246"/>
      <c r="O78" s="246"/>
    </row>
    <row r="79" spans="1:15" x14ac:dyDescent="0.2">
      <c r="A79" s="206"/>
      <c r="B79" s="190" t="s">
        <v>441</v>
      </c>
      <c r="C79" s="190"/>
      <c r="D79" s="190"/>
      <c r="E79" s="246">
        <f>C73/365*12</f>
        <v>3.2876712328767127E-2</v>
      </c>
      <c r="F79" s="479">
        <f>ROUNDUP(E79*I75,0)</f>
        <v>0</v>
      </c>
      <c r="G79" s="190"/>
      <c r="H79" s="190" t="s">
        <v>440</v>
      </c>
      <c r="I79" s="485">
        <f>IF(N79&gt;603,0,M79)</f>
        <v>0</v>
      </c>
      <c r="J79" s="208"/>
      <c r="M79" s="370">
        <f>F79*I77</f>
        <v>0</v>
      </c>
      <c r="N79" s="371">
        <f>M79/E79</f>
        <v>0</v>
      </c>
      <c r="O79" s="246"/>
    </row>
    <row r="80" spans="1:15" ht="6.75" customHeight="1" x14ac:dyDescent="0.2">
      <c r="A80" s="206"/>
      <c r="B80" s="190"/>
      <c r="C80" s="190"/>
      <c r="D80" s="190"/>
      <c r="E80" s="190"/>
      <c r="F80" s="190"/>
      <c r="G80" s="190"/>
      <c r="H80" s="190"/>
      <c r="I80" s="236"/>
      <c r="J80" s="208"/>
      <c r="M80" s="246"/>
      <c r="N80" s="246"/>
      <c r="O80" s="246"/>
    </row>
    <row r="81" spans="1:15" x14ac:dyDescent="0.2">
      <c r="A81" s="206"/>
      <c r="B81" s="190" t="s">
        <v>588</v>
      </c>
      <c r="C81" s="190"/>
      <c r="D81" s="190"/>
      <c r="E81" s="190"/>
      <c r="F81" s="190"/>
      <c r="G81" s="190"/>
      <c r="H81" s="190"/>
      <c r="I81" s="236"/>
      <c r="J81" s="208"/>
      <c r="M81" s="246"/>
      <c r="N81" s="246"/>
      <c r="O81" s="246"/>
    </row>
    <row r="82" spans="1:15" x14ac:dyDescent="0.2">
      <c r="A82" s="206"/>
      <c r="B82" s="190"/>
      <c r="C82" s="190" t="s">
        <v>409</v>
      </c>
      <c r="D82" s="190"/>
      <c r="E82" s="190"/>
      <c r="F82" s="481">
        <v>0.13</v>
      </c>
      <c r="G82" s="190"/>
      <c r="H82" s="190"/>
      <c r="I82" s="480">
        <f>$I$79*F82</f>
        <v>0</v>
      </c>
      <c r="J82" s="208"/>
      <c r="M82" s="246"/>
      <c r="N82" s="246"/>
      <c r="O82" s="246"/>
    </row>
    <row r="83" spans="1:15" x14ac:dyDescent="0.2">
      <c r="A83" s="206"/>
      <c r="B83" s="190"/>
      <c r="C83" s="190" t="s">
        <v>410</v>
      </c>
      <c r="D83" s="190"/>
      <c r="E83" s="190"/>
      <c r="F83" s="481">
        <v>0.15</v>
      </c>
      <c r="G83" s="190"/>
      <c r="H83" s="190"/>
      <c r="I83" s="480">
        <f>$I$79*F83</f>
        <v>0</v>
      </c>
      <c r="J83" s="208"/>
      <c r="K83" s="225"/>
      <c r="M83" s="246"/>
      <c r="N83" s="246"/>
      <c r="O83" s="246"/>
    </row>
    <row r="84" spans="1:15" x14ac:dyDescent="0.2">
      <c r="A84" s="206"/>
      <c r="B84" s="190"/>
      <c r="C84" s="190" t="s">
        <v>411</v>
      </c>
      <c r="D84" s="190"/>
      <c r="E84" s="190"/>
      <c r="F84" s="481">
        <v>0.02</v>
      </c>
      <c r="G84" s="190"/>
      <c r="H84" s="190"/>
      <c r="I84" s="480">
        <f>$I$79*F84</f>
        <v>0</v>
      </c>
      <c r="J84" s="208"/>
      <c r="K84" s="225"/>
      <c r="M84" s="246"/>
      <c r="N84" s="246"/>
      <c r="O84" s="246"/>
    </row>
    <row r="85" spans="1:15" ht="11.25" customHeight="1" x14ac:dyDescent="0.2">
      <c r="A85" s="206"/>
      <c r="B85" s="491" t="s">
        <v>579</v>
      </c>
      <c r="C85" s="190" t="s">
        <v>53</v>
      </c>
      <c r="D85" s="190"/>
      <c r="E85" s="190"/>
      <c r="F85" s="481">
        <v>1.5E-3</v>
      </c>
      <c r="G85" s="190"/>
      <c r="H85" s="557" t="s">
        <v>181</v>
      </c>
      <c r="I85" s="480">
        <f>IF(H85=$M$63,0,$I$79*F85)</f>
        <v>0</v>
      </c>
      <c r="J85" s="208"/>
      <c r="M85" s="246"/>
      <c r="N85" s="246"/>
      <c r="O85" s="246"/>
    </row>
    <row r="86" spans="1:15" x14ac:dyDescent="0.2">
      <c r="A86" s="206"/>
      <c r="B86" s="190"/>
      <c r="C86" s="190" t="s">
        <v>54</v>
      </c>
      <c r="D86" s="190"/>
      <c r="E86" s="213"/>
      <c r="F86" s="481">
        <v>2.2000000000000001E-3</v>
      </c>
      <c r="G86" s="190"/>
      <c r="H86" s="486">
        <f>SUM(F82:F86)</f>
        <v>0.30370000000000003</v>
      </c>
      <c r="I86" s="480">
        <f>$I$79*F86</f>
        <v>0</v>
      </c>
      <c r="J86" s="238"/>
      <c r="N86" s="189"/>
    </row>
    <row r="87" spans="1:15" x14ac:dyDescent="0.2">
      <c r="A87" s="206"/>
      <c r="B87" s="504" t="s">
        <v>586</v>
      </c>
      <c r="C87" s="190" t="s">
        <v>55</v>
      </c>
      <c r="D87" s="190"/>
      <c r="E87" s="771"/>
      <c r="F87" s="771"/>
      <c r="G87" s="190"/>
      <c r="H87" s="190"/>
      <c r="I87" s="555">
        <v>0</v>
      </c>
      <c r="J87" s="208"/>
      <c r="N87" s="189"/>
    </row>
    <row r="88" spans="1:15" ht="11.25" customHeight="1" x14ac:dyDescent="0.2">
      <c r="A88" s="206"/>
      <c r="B88" s="228"/>
      <c r="C88" s="237"/>
      <c r="D88" s="215"/>
      <c r="E88" s="226"/>
      <c r="F88" s="226"/>
      <c r="G88" s="215"/>
      <c r="H88" s="215"/>
      <c r="I88" s="207"/>
      <c r="J88" s="208"/>
      <c r="N88" s="189"/>
    </row>
    <row r="89" spans="1:15" ht="14.25" customHeight="1" x14ac:dyDescent="0.2">
      <c r="A89" s="200"/>
      <c r="B89" s="201" t="s">
        <v>401</v>
      </c>
      <c r="C89" s="201"/>
      <c r="D89" s="201"/>
      <c r="E89" s="201"/>
      <c r="F89" s="201"/>
      <c r="G89" s="201"/>
      <c r="H89" s="201"/>
      <c r="I89" s="487">
        <f>SUM(I79,I82:I87)</f>
        <v>0</v>
      </c>
      <c r="J89" s="205"/>
      <c r="M89" s="249">
        <f>IF(I65+I108&gt;0,0,M79+I82+I83+I84+I85+I86+I87)</f>
        <v>0</v>
      </c>
      <c r="N89" s="189"/>
    </row>
    <row r="90" spans="1:15" ht="12" thickBot="1" x14ac:dyDescent="0.25">
      <c r="A90" s="221"/>
      <c r="B90" s="488"/>
      <c r="C90" s="443"/>
      <c r="D90" s="443"/>
      <c r="E90" s="443"/>
      <c r="F90" s="443"/>
      <c r="G90" s="443"/>
      <c r="H90" s="443"/>
      <c r="I90" s="489"/>
      <c r="J90" s="222"/>
    </row>
    <row r="91" spans="1:15" ht="11.25" customHeight="1" x14ac:dyDescent="0.2">
      <c r="A91" s="214"/>
      <c r="B91" s="232"/>
      <c r="C91" s="232"/>
      <c r="D91" s="232"/>
      <c r="E91" s="232"/>
      <c r="F91" s="232"/>
      <c r="G91" s="232"/>
      <c r="H91" s="232"/>
      <c r="I91" s="233"/>
      <c r="J91" s="217"/>
    </row>
    <row r="92" spans="1:15" s="234" customFormat="1" ht="4.5" customHeight="1" x14ac:dyDescent="0.2">
      <c r="A92" s="214"/>
      <c r="B92" s="215"/>
      <c r="C92" s="215"/>
      <c r="D92" s="215"/>
      <c r="E92" s="215"/>
      <c r="F92" s="215"/>
      <c r="G92" s="215"/>
      <c r="H92" s="215"/>
      <c r="I92" s="216"/>
      <c r="J92" s="217"/>
      <c r="M92" s="250"/>
      <c r="N92" s="250"/>
    </row>
    <row r="93" spans="1:15" ht="12" x14ac:dyDescent="0.2">
      <c r="A93" s="200"/>
      <c r="B93" s="201" t="s">
        <v>381</v>
      </c>
      <c r="C93" s="202"/>
      <c r="D93" s="202"/>
      <c r="E93" s="202"/>
      <c r="F93" s="202"/>
      <c r="G93" s="202"/>
      <c r="H93" s="202"/>
      <c r="I93" s="204"/>
      <c r="J93" s="205"/>
    </row>
    <row r="94" spans="1:15" ht="4.5" customHeight="1" x14ac:dyDescent="0.2">
      <c r="A94" s="206"/>
      <c r="B94" s="190"/>
      <c r="C94" s="190"/>
      <c r="D94" s="190"/>
      <c r="E94" s="190"/>
      <c r="F94" s="190"/>
      <c r="G94" s="190"/>
      <c r="H94" s="190"/>
      <c r="I94" s="207"/>
      <c r="J94" s="208"/>
    </row>
    <row r="95" spans="1:15" x14ac:dyDescent="0.2">
      <c r="A95" s="206"/>
      <c r="B95" s="190" t="s">
        <v>383</v>
      </c>
      <c r="C95" s="190"/>
      <c r="D95" s="190"/>
      <c r="E95" s="190"/>
      <c r="F95" s="190"/>
      <c r="G95" s="190"/>
      <c r="H95" s="190"/>
      <c r="I95" s="551"/>
      <c r="J95" s="208"/>
    </row>
    <row r="96" spans="1:15" ht="4.5" customHeight="1" x14ac:dyDescent="0.2">
      <c r="A96" s="206"/>
      <c r="B96" s="190"/>
      <c r="C96" s="190"/>
      <c r="D96" s="190"/>
      <c r="E96" s="190"/>
      <c r="F96" s="190"/>
      <c r="G96" s="190"/>
      <c r="H96" s="190"/>
      <c r="I96" s="207"/>
      <c r="J96" s="208"/>
    </row>
    <row r="97" spans="1:14" ht="11.25" customHeight="1" x14ac:dyDescent="0.25">
      <c r="A97" s="206"/>
      <c r="B97" s="190" t="s">
        <v>384</v>
      </c>
      <c r="C97" s="769" t="s">
        <v>199</v>
      </c>
      <c r="D97" s="770"/>
      <c r="E97" s="190"/>
      <c r="F97" s="554"/>
      <c r="G97" s="190"/>
      <c r="H97" s="190" t="s">
        <v>38</v>
      </c>
      <c r="I97" s="551"/>
      <c r="J97" s="208"/>
    </row>
    <row r="98" spans="1:14" ht="4.5" customHeight="1" x14ac:dyDescent="0.2">
      <c r="A98" s="206"/>
      <c r="B98" s="190"/>
      <c r="C98" s="190"/>
      <c r="D98" s="190"/>
      <c r="E98" s="190"/>
      <c r="F98" s="190"/>
      <c r="G98" s="190"/>
      <c r="H98" s="190"/>
      <c r="I98" s="207"/>
      <c r="J98" s="208"/>
    </row>
    <row r="99" spans="1:14" x14ac:dyDescent="0.2">
      <c r="A99" s="206"/>
      <c r="B99" s="190" t="s">
        <v>31</v>
      </c>
      <c r="C99" s="190"/>
      <c r="D99" s="190"/>
      <c r="E99" s="246">
        <f>IF(F99&gt;1,I99-F99+1,0)</f>
        <v>0</v>
      </c>
      <c r="F99" s="551"/>
      <c r="G99" s="190"/>
      <c r="H99" s="190" t="s">
        <v>32</v>
      </c>
      <c r="I99" s="551"/>
      <c r="J99" s="208"/>
    </row>
    <row r="100" spans="1:14" ht="4.5" customHeight="1" x14ac:dyDescent="0.2">
      <c r="A100" s="206"/>
      <c r="B100" s="190"/>
      <c r="C100" s="190"/>
      <c r="D100" s="190"/>
      <c r="E100" s="190"/>
      <c r="F100" s="190"/>
      <c r="G100" s="190"/>
      <c r="H100" s="190"/>
      <c r="I100" s="207"/>
      <c r="J100" s="208"/>
    </row>
    <row r="101" spans="1:14" x14ac:dyDescent="0.2">
      <c r="A101" s="206"/>
      <c r="B101" s="190" t="s">
        <v>385</v>
      </c>
      <c r="C101" s="190"/>
      <c r="D101" s="190"/>
      <c r="E101" s="190"/>
      <c r="F101" s="190"/>
      <c r="G101" s="190"/>
      <c r="H101" s="190" t="s">
        <v>386</v>
      </c>
      <c r="I101" s="552"/>
      <c r="J101" s="208"/>
    </row>
    <row r="102" spans="1:14" ht="4.5" customHeight="1" x14ac:dyDescent="0.2">
      <c r="A102" s="206"/>
      <c r="B102" s="190"/>
      <c r="C102" s="190"/>
      <c r="D102" s="190"/>
      <c r="E102" s="190"/>
      <c r="F102" s="190"/>
      <c r="G102" s="190"/>
      <c r="H102" s="190"/>
      <c r="I102" s="207"/>
      <c r="J102" s="208"/>
    </row>
    <row r="103" spans="1:14" x14ac:dyDescent="0.2">
      <c r="A103" s="206"/>
      <c r="B103" s="190" t="s">
        <v>390</v>
      </c>
      <c r="C103" s="190"/>
      <c r="D103" s="190"/>
      <c r="E103" s="190"/>
      <c r="F103" s="190"/>
      <c r="G103" s="190"/>
      <c r="H103" s="190" t="s">
        <v>389</v>
      </c>
      <c r="I103" s="555"/>
      <c r="J103" s="208"/>
    </row>
    <row r="104" spans="1:14" ht="4.5" customHeight="1" x14ac:dyDescent="0.2">
      <c r="A104" s="206"/>
      <c r="B104" s="190"/>
      <c r="C104" s="190"/>
      <c r="D104" s="190"/>
      <c r="E104" s="190"/>
      <c r="F104" s="190"/>
      <c r="G104" s="190"/>
      <c r="H104" s="190"/>
      <c r="I104" s="207"/>
      <c r="J104" s="208"/>
    </row>
    <row r="105" spans="1:14" x14ac:dyDescent="0.2">
      <c r="A105" s="206"/>
      <c r="B105" s="190" t="s">
        <v>387</v>
      </c>
      <c r="C105" s="190"/>
      <c r="D105" s="190"/>
      <c r="E105" s="246">
        <f>E99/365*12</f>
        <v>0</v>
      </c>
      <c r="F105" s="190"/>
      <c r="G105" s="190"/>
      <c r="H105" s="190" t="s">
        <v>388</v>
      </c>
      <c r="I105" s="479">
        <f>ROUNDUP(I101*E105,0)</f>
        <v>0</v>
      </c>
      <c r="J105" s="208"/>
    </row>
    <row r="106" spans="1:14" ht="4.5" customHeight="1" x14ac:dyDescent="0.2">
      <c r="A106" s="206"/>
      <c r="B106" s="190"/>
      <c r="C106" s="190"/>
      <c r="D106" s="190"/>
      <c r="E106" s="190"/>
      <c r="F106" s="190"/>
      <c r="G106" s="190"/>
      <c r="H106" s="190"/>
      <c r="I106" s="207"/>
      <c r="J106" s="208"/>
    </row>
    <row r="107" spans="1:14" x14ac:dyDescent="0.2">
      <c r="A107" s="206"/>
      <c r="B107" s="190"/>
      <c r="C107" s="190"/>
      <c r="D107" s="190"/>
      <c r="E107" s="190"/>
      <c r="F107" s="190"/>
      <c r="G107" s="190"/>
      <c r="H107" s="190"/>
      <c r="I107" s="220"/>
      <c r="J107" s="208"/>
    </row>
    <row r="108" spans="1:14" ht="14.25" x14ac:dyDescent="0.2">
      <c r="A108" s="200"/>
      <c r="B108" s="201" t="s">
        <v>402</v>
      </c>
      <c r="C108" s="201"/>
      <c r="D108" s="201"/>
      <c r="E108" s="201"/>
      <c r="F108" s="201"/>
      <c r="G108" s="201"/>
      <c r="H108" s="201"/>
      <c r="I108" s="487">
        <f>I103*I105</f>
        <v>0</v>
      </c>
      <c r="J108" s="205"/>
      <c r="M108" s="249">
        <f>IF(I65+I89&gt;0,0,I103*I105)</f>
        <v>0</v>
      </c>
    </row>
    <row r="109" spans="1:14" ht="4.5" customHeight="1" x14ac:dyDescent="0.2">
      <c r="A109" s="206"/>
      <c r="B109" s="190"/>
      <c r="C109" s="190"/>
      <c r="D109" s="190"/>
      <c r="E109" s="190"/>
      <c r="F109" s="190"/>
      <c r="G109" s="190"/>
      <c r="H109" s="190"/>
      <c r="I109" s="207"/>
      <c r="J109" s="208"/>
    </row>
    <row r="110" spans="1:14" ht="11.25" customHeight="1" x14ac:dyDescent="0.2">
      <c r="A110" s="206"/>
      <c r="B110" s="228" t="s">
        <v>414</v>
      </c>
      <c r="C110" s="561"/>
      <c r="D110" s="190"/>
      <c r="E110" s="226" t="s">
        <v>399</v>
      </c>
      <c r="F110" s="560"/>
      <c r="G110" s="190"/>
      <c r="H110" s="190"/>
      <c r="I110" s="490">
        <f>C110*F110</f>
        <v>0</v>
      </c>
      <c r="J110" s="208"/>
    </row>
    <row r="111" spans="1:14" ht="11.25" customHeight="1" x14ac:dyDescent="0.2">
      <c r="A111" s="206"/>
      <c r="B111" s="231" t="s">
        <v>404</v>
      </c>
      <c r="C111" s="227"/>
      <c r="D111" s="190"/>
      <c r="E111" s="226"/>
      <c r="F111" s="229"/>
      <c r="G111" s="190"/>
      <c r="H111" s="190"/>
      <c r="I111" s="230"/>
      <c r="J111" s="208"/>
      <c r="N111" s="250"/>
    </row>
    <row r="112" spans="1:14" s="543" customFormat="1" ht="12" thickBot="1" x14ac:dyDescent="0.25">
      <c r="A112" s="538"/>
      <c r="B112" s="539"/>
      <c r="C112" s="540"/>
      <c r="D112" s="540"/>
      <c r="E112" s="540"/>
      <c r="F112" s="540"/>
      <c r="G112" s="540"/>
      <c r="H112" s="540"/>
      <c r="I112" s="541"/>
      <c r="J112" s="542"/>
    </row>
    <row r="113" spans="1:19" s="543" customFormat="1" hidden="1" x14ac:dyDescent="0.2">
      <c r="A113" s="544"/>
      <c r="B113" s="246"/>
      <c r="C113" s="246"/>
      <c r="D113" s="246"/>
      <c r="E113" s="372" t="s">
        <v>412</v>
      </c>
      <c r="F113" s="246" t="s">
        <v>413</v>
      </c>
      <c r="G113" s="246"/>
      <c r="H113" s="246"/>
      <c r="I113" s="370"/>
      <c r="J113" s="545"/>
      <c r="K113" s="249"/>
      <c r="L113" s="249"/>
      <c r="M113" s="249"/>
      <c r="N113" s="249"/>
      <c r="O113" s="249"/>
      <c r="P113" s="249"/>
      <c r="Q113" s="249"/>
      <c r="R113" s="249"/>
      <c r="S113" s="249"/>
    </row>
    <row r="114" spans="1:19" s="543" customFormat="1" hidden="1" x14ac:dyDescent="0.2">
      <c r="A114" s="544"/>
      <c r="B114" s="246"/>
      <c r="C114" s="246"/>
      <c r="D114" s="246"/>
      <c r="E114" s="492">
        <f>I101*12</f>
        <v>0</v>
      </c>
      <c r="F114" s="493">
        <f>I75*12</f>
        <v>0</v>
      </c>
      <c r="G114" s="246"/>
      <c r="H114" s="246"/>
      <c r="I114" s="370"/>
      <c r="J114" s="545"/>
      <c r="K114" s="249"/>
      <c r="L114" s="249"/>
      <c r="M114" s="249"/>
      <c r="N114" s="249"/>
      <c r="O114" s="249"/>
      <c r="P114" s="249"/>
      <c r="Q114" s="249"/>
      <c r="R114" s="249"/>
      <c r="S114" s="249"/>
    </row>
    <row r="115" spans="1:19" s="543" customFormat="1" hidden="1" x14ac:dyDescent="0.2">
      <c r="A115" s="544"/>
      <c r="B115" s="246"/>
      <c r="C115" s="246"/>
      <c r="D115" s="246"/>
      <c r="E115" s="492">
        <f>365.25/7</f>
        <v>52.178571428571431</v>
      </c>
      <c r="F115" s="492">
        <f>365.25/7</f>
        <v>52.178571428571431</v>
      </c>
      <c r="G115" s="246"/>
      <c r="H115" s="246"/>
      <c r="I115" s="370"/>
      <c r="J115" s="545"/>
      <c r="K115" s="249"/>
      <c r="L115" s="249"/>
      <c r="M115" s="249"/>
      <c r="N115" s="249"/>
      <c r="O115" s="249"/>
      <c r="P115" s="249"/>
      <c r="Q115" s="249"/>
      <c r="R115" s="249"/>
      <c r="S115" s="249"/>
    </row>
    <row r="116" spans="1:19" s="543" customFormat="1" hidden="1" x14ac:dyDescent="0.2">
      <c r="A116" s="544"/>
      <c r="B116" s="246"/>
      <c r="C116" s="246"/>
      <c r="D116" s="246"/>
      <c r="E116" s="492">
        <f>E114/E115</f>
        <v>0</v>
      </c>
      <c r="F116" s="492">
        <f>F114/F115</f>
        <v>0</v>
      </c>
      <c r="G116" s="246"/>
      <c r="H116" s="246"/>
      <c r="I116" s="370"/>
      <c r="J116" s="545"/>
      <c r="K116" s="249"/>
      <c r="L116" s="249"/>
      <c r="M116" s="249"/>
      <c r="N116" s="249"/>
      <c r="O116" s="249"/>
      <c r="P116" s="249"/>
      <c r="Q116" s="249"/>
      <c r="R116" s="249"/>
      <c r="S116" s="249"/>
    </row>
    <row r="117" spans="1:19" s="543" customFormat="1" x14ac:dyDescent="0.2">
      <c r="A117" s="544"/>
      <c r="B117" s="246"/>
      <c r="C117" s="246"/>
      <c r="D117" s="246"/>
      <c r="E117" s="494">
        <f>E116/40</f>
        <v>0</v>
      </c>
      <c r="F117" s="494">
        <f>F116/40</f>
        <v>0</v>
      </c>
      <c r="G117" s="246"/>
      <c r="H117" s="246"/>
      <c r="I117" s="370"/>
      <c r="J117" s="545"/>
      <c r="K117" s="249"/>
      <c r="L117" s="249"/>
      <c r="M117" s="249"/>
      <c r="N117" s="249"/>
      <c r="O117" s="249"/>
      <c r="P117" s="249"/>
      <c r="Q117" s="249"/>
      <c r="R117" s="249"/>
      <c r="S117" s="249"/>
    </row>
    <row r="118" spans="1:19" ht="14.25" x14ac:dyDescent="0.2">
      <c r="A118" s="206"/>
      <c r="B118" s="240" t="s">
        <v>403</v>
      </c>
      <c r="C118" s="190"/>
      <c r="D118" s="190"/>
      <c r="E118" s="372"/>
      <c r="F118" s="190"/>
      <c r="G118" s="190"/>
      <c r="H118" s="190"/>
      <c r="I118" s="190"/>
      <c r="J118" s="208"/>
    </row>
    <row r="119" spans="1:19" ht="15" thickBot="1" x14ac:dyDescent="0.25">
      <c r="A119" s="221"/>
      <c r="B119" s="241" t="s">
        <v>418</v>
      </c>
      <c r="C119" s="443"/>
      <c r="D119" s="443"/>
      <c r="E119" s="443"/>
      <c r="F119" s="443"/>
      <c r="G119" s="443"/>
      <c r="H119" s="443"/>
      <c r="I119" s="495"/>
      <c r="J119" s="222"/>
    </row>
    <row r="120" spans="1:19" x14ac:dyDescent="0.2">
      <c r="E120" s="189"/>
    </row>
    <row r="121" spans="1:19" x14ac:dyDescent="0.2">
      <c r="E121" s="189"/>
    </row>
    <row r="122" spans="1:19" x14ac:dyDescent="0.2">
      <c r="E122" s="189"/>
    </row>
  </sheetData>
  <sheetProtection algorithmName="SHA-512" hashValue="kRBsSaoVR+8SsSHlBIsODjqA3FT/UdJoeFQpZoAIp+rwoSrGs4wLAYfu4+pFwh8x/lswBs3/j7XbkNKdoQxpZw==" saltValue="OYxHkLHK8QWbuAFec4wfVg==" spinCount="100000" sheet="1" selectLockedCells="1"/>
  <customSheetViews>
    <customSheetView guid="{64EDB8CB-9FAE-442C-BA10-2255566A9D15}" showPageBreaks="1" printArea="1" hiddenRows="1" hiddenColumns="1" topLeftCell="A25">
      <selection activeCell="L1" sqref="L1:M1048576"/>
      <pageMargins left="0.78740157480314965" right="0.39370078740157483" top="0.39370078740157483" bottom="0.74803149606299213" header="0.31496062992125984" footer="0.31496062992125984"/>
      <pageSetup paperSize="9" scale="67" orientation="portrait" r:id="rId1"/>
      <headerFooter>
        <oddFooter>&amp;L&amp;8Antrag auf Förderung 
Landkreis Altenburger Land&amp;C&amp;8&amp;A&amp;R&amp;8Datum der Antragstellung &amp;D</oddFooter>
      </headerFooter>
    </customSheetView>
    <customSheetView guid="{CB0F96DD-44E5-44A4-860F-548ECBB436AE}" showPageBreaks="1" printArea="1" topLeftCell="A25">
      <selection activeCell="L1" sqref="L1:M1048576"/>
      <pageMargins left="0.78740157480314965" right="0.39370078740157483" top="0.39370078740157483" bottom="0.74803149606299213" header="0.31496062992125984" footer="0.31496062992125984"/>
      <pageSetup paperSize="9" scale="67" orientation="portrait" r:id="rId2"/>
      <headerFooter>
        <oddFooter>&amp;L&amp;8Antrag auf Förderung 
Landkreis Altenburger Land&amp;C&amp;8&amp;A&amp;R&amp;8Datum der Antragstellung &amp;D</oddFooter>
      </headerFooter>
    </customSheetView>
  </customSheetViews>
  <mergeCells count="17">
    <mergeCell ref="O51:R51"/>
    <mergeCell ref="O53:R53"/>
    <mergeCell ref="O55:R55"/>
    <mergeCell ref="O56:R56"/>
    <mergeCell ref="O46:R46"/>
    <mergeCell ref="O49:R49"/>
    <mergeCell ref="C97:D97"/>
    <mergeCell ref="E87:F87"/>
    <mergeCell ref="H2:I2"/>
    <mergeCell ref="E63:F63"/>
    <mergeCell ref="B45:G46"/>
    <mergeCell ref="C71:D71"/>
    <mergeCell ref="C18:D18"/>
    <mergeCell ref="E6:I6"/>
    <mergeCell ref="E8:I8"/>
    <mergeCell ref="E10:I10"/>
    <mergeCell ref="B24:F24"/>
  </mergeCells>
  <dataValidations count="2">
    <dataValidation type="list" allowBlank="1" showInputMessage="1" showErrorMessage="1" sqref="C18 C97 C71">
      <formula1>$L$73:$L$75</formula1>
    </dataValidation>
    <dataValidation type="list" allowBlank="1" showInputMessage="1" showErrorMessage="1" sqref="H61 H85">
      <formula1>$M$61:$M$63</formula1>
    </dataValidation>
  </dataValidations>
  <pageMargins left="0.78740157480314965" right="0.62992125984251968" top="0.39370078740157483" bottom="0.39370078740157483" header="0.31496062992125984" footer="0.11811023622047244"/>
  <pageSetup paperSize="9" scale="70" orientation="portrait" r:id="rId3"/>
  <headerFooter>
    <oddFooter>&amp;L&amp;8Antrag auf Förderung 
Landkreis Altenburger Land&amp;C&amp;8&amp;A&amp;R&amp;8Datum der Antragstellung &amp;D</oddFooter>
  </headerFooter>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9">
    <pageSetUpPr fitToPage="1"/>
  </sheetPr>
  <dimension ref="A1:Z122"/>
  <sheetViews>
    <sheetView showGridLines="0" showRowColHeaders="0" zoomScaleNormal="100" workbookViewId="0">
      <selection activeCell="E6" sqref="E6:I6"/>
    </sheetView>
  </sheetViews>
  <sheetFormatPr baseColWidth="10" defaultColWidth="11.42578125" defaultRowHeight="11.25" x14ac:dyDescent="0.2"/>
  <cols>
    <col min="1" max="1" width="1.28515625" style="189" customWidth="1"/>
    <col min="2" max="2" width="27.28515625" style="189" customWidth="1"/>
    <col min="3" max="3" width="11.42578125" style="189" customWidth="1"/>
    <col min="4" max="4" width="2.140625" style="189" customWidth="1"/>
    <col min="5" max="5" width="12.7109375" style="193" customWidth="1"/>
    <col min="6" max="6" width="11.42578125" style="189" customWidth="1"/>
    <col min="7" max="7" width="2.140625" style="189" customWidth="1"/>
    <col min="8" max="8" width="16.85546875" style="189" customWidth="1"/>
    <col min="9" max="9" width="12.42578125" style="225" customWidth="1"/>
    <col min="10" max="10" width="1.28515625" style="189" customWidth="1"/>
    <col min="11" max="11" width="11.28515625" style="189" hidden="1" customWidth="1"/>
    <col min="12" max="12" width="14.28515625" style="189" hidden="1" customWidth="1"/>
    <col min="13" max="13" width="12" style="249" customWidth="1"/>
    <col min="14" max="14" width="11.42578125" style="249"/>
    <col min="15" max="21" width="11.42578125" style="189"/>
    <col min="22" max="22" width="11.42578125" style="189" customWidth="1"/>
    <col min="23" max="16384" width="11.42578125" style="189"/>
  </cols>
  <sheetData>
    <row r="1" spans="1:14" s="191" customFormat="1" ht="18" customHeight="1" x14ac:dyDescent="0.2">
      <c r="B1" s="191" t="s">
        <v>58</v>
      </c>
      <c r="E1" s="562"/>
      <c r="I1" s="192" t="str">
        <f ca="1">MID(CELL("Dateiname",$A$1),FIND("]",CELL("Dateiname",$A$1))+1,31)</f>
        <v>A1-P2</v>
      </c>
      <c r="M1" s="369"/>
      <c r="N1" s="369"/>
    </row>
    <row r="2" spans="1:14" ht="15.75" thickBot="1" x14ac:dyDescent="0.3">
      <c r="F2" s="194"/>
      <c r="G2" s="195" t="s">
        <v>85</v>
      </c>
      <c r="H2" s="772" t="str">
        <f>IF('Seite 1'!G17="","",'Seite 1'!G17)</f>
        <v/>
      </c>
      <c r="I2" s="773"/>
    </row>
    <row r="3" spans="1:14" ht="4.5" customHeight="1" x14ac:dyDescent="0.2">
      <c r="A3" s="196"/>
      <c r="B3" s="197"/>
      <c r="C3" s="197"/>
      <c r="D3" s="197"/>
      <c r="E3" s="197"/>
      <c r="F3" s="197"/>
      <c r="G3" s="197"/>
      <c r="H3" s="197"/>
      <c r="I3" s="198"/>
      <c r="J3" s="199"/>
    </row>
    <row r="4" spans="1:14" ht="12" x14ac:dyDescent="0.2">
      <c r="A4" s="200"/>
      <c r="B4" s="201" t="s">
        <v>22</v>
      </c>
      <c r="C4" s="202"/>
      <c r="D4" s="203"/>
      <c r="E4" s="202"/>
      <c r="F4" s="202"/>
      <c r="G4" s="202"/>
      <c r="H4" s="202"/>
      <c r="I4" s="204"/>
      <c r="J4" s="205"/>
    </row>
    <row r="5" spans="1:14" ht="4.5" customHeight="1" x14ac:dyDescent="0.2">
      <c r="A5" s="206"/>
      <c r="B5" s="190"/>
      <c r="C5" s="190"/>
      <c r="D5" s="190"/>
      <c r="E5" s="190"/>
      <c r="F5" s="190"/>
      <c r="G5" s="190"/>
      <c r="H5" s="190"/>
      <c r="I5" s="207"/>
      <c r="J5" s="208"/>
    </row>
    <row r="6" spans="1:14" ht="11.25" customHeight="1" x14ac:dyDescent="0.25">
      <c r="A6" s="206"/>
      <c r="B6" s="190" t="s">
        <v>23</v>
      </c>
      <c r="C6" s="190"/>
      <c r="D6" s="190"/>
      <c r="E6" s="776"/>
      <c r="F6" s="777"/>
      <c r="G6" s="777"/>
      <c r="H6" s="777"/>
      <c r="I6" s="770"/>
      <c r="J6" s="208"/>
    </row>
    <row r="7" spans="1:14" ht="4.5" customHeight="1" x14ac:dyDescent="0.2">
      <c r="A7" s="206"/>
      <c r="B7" s="190"/>
      <c r="C7" s="190"/>
      <c r="D7" s="190"/>
      <c r="E7" s="190"/>
      <c r="F7" s="190"/>
      <c r="G7" s="190"/>
      <c r="H7" s="190"/>
      <c r="I7" s="207"/>
      <c r="J7" s="208"/>
    </row>
    <row r="8" spans="1:14" ht="11.25" customHeight="1" x14ac:dyDescent="0.25">
      <c r="A8" s="206"/>
      <c r="B8" s="190" t="s">
        <v>24</v>
      </c>
      <c r="C8" s="190"/>
      <c r="D8" s="190"/>
      <c r="E8" s="776"/>
      <c r="F8" s="777"/>
      <c r="G8" s="777"/>
      <c r="H8" s="777"/>
      <c r="I8" s="770"/>
      <c r="J8" s="208"/>
    </row>
    <row r="9" spans="1:14" ht="4.5" customHeight="1" x14ac:dyDescent="0.2">
      <c r="A9" s="206"/>
      <c r="B9" s="190"/>
      <c r="C9" s="190"/>
      <c r="D9" s="190"/>
      <c r="E9" s="190"/>
      <c r="F9" s="190"/>
      <c r="G9" s="190"/>
      <c r="H9" s="190"/>
      <c r="I9" s="207"/>
      <c r="J9" s="208"/>
    </row>
    <row r="10" spans="1:14" ht="11.25" customHeight="1" x14ac:dyDescent="0.25">
      <c r="A10" s="206"/>
      <c r="B10" s="190" t="s">
        <v>25</v>
      </c>
      <c r="C10" s="190"/>
      <c r="D10" s="190"/>
      <c r="E10" s="776"/>
      <c r="F10" s="777"/>
      <c r="G10" s="777"/>
      <c r="H10" s="777"/>
      <c r="I10" s="770"/>
      <c r="J10" s="208"/>
    </row>
    <row r="11" spans="1:14" ht="4.5" customHeight="1" x14ac:dyDescent="0.2">
      <c r="A11" s="206"/>
      <c r="B11" s="190"/>
      <c r="C11" s="190"/>
      <c r="D11" s="190"/>
      <c r="E11" s="190"/>
      <c r="F11" s="190"/>
      <c r="G11" s="190"/>
      <c r="H11" s="190"/>
      <c r="I11" s="207"/>
      <c r="J11" s="208"/>
    </row>
    <row r="12" spans="1:14" x14ac:dyDescent="0.2">
      <c r="A12" s="206"/>
      <c r="B12" s="190" t="s">
        <v>26</v>
      </c>
      <c r="C12" s="190"/>
      <c r="D12" s="190"/>
      <c r="E12" s="190"/>
      <c r="F12" s="190"/>
      <c r="G12" s="190"/>
      <c r="H12" s="190"/>
      <c r="I12" s="551"/>
      <c r="J12" s="208"/>
    </row>
    <row r="13" spans="1:14" ht="4.5" customHeight="1" thickBot="1" x14ac:dyDescent="0.25">
      <c r="A13" s="206"/>
      <c r="B13" s="190"/>
      <c r="C13" s="190"/>
      <c r="D13" s="190"/>
      <c r="E13" s="190"/>
      <c r="F13" s="190"/>
      <c r="G13" s="190"/>
      <c r="H13" s="190"/>
      <c r="I13" s="457"/>
      <c r="J13" s="208"/>
    </row>
    <row r="14" spans="1:14" ht="12" customHeight="1" x14ac:dyDescent="0.2">
      <c r="A14" s="196"/>
      <c r="B14" s="458" t="s">
        <v>382</v>
      </c>
      <c r="C14" s="197"/>
      <c r="D14" s="197"/>
      <c r="E14" s="197"/>
      <c r="F14" s="197"/>
      <c r="G14" s="197"/>
      <c r="H14" s="197"/>
      <c r="I14" s="198"/>
      <c r="J14" s="199"/>
    </row>
    <row r="15" spans="1:14" ht="4.5" customHeight="1" x14ac:dyDescent="0.2">
      <c r="A15" s="206"/>
      <c r="B15" s="190"/>
      <c r="C15" s="190"/>
      <c r="D15" s="190"/>
      <c r="E15" s="190"/>
      <c r="F15" s="190"/>
      <c r="G15" s="190"/>
      <c r="H15" s="190"/>
      <c r="I15" s="207"/>
      <c r="J15" s="208"/>
    </row>
    <row r="16" spans="1:14" x14ac:dyDescent="0.2">
      <c r="A16" s="206"/>
      <c r="B16" s="190" t="s">
        <v>27</v>
      </c>
      <c r="C16" s="190"/>
      <c r="D16" s="190"/>
      <c r="E16" s="190"/>
      <c r="F16" s="190"/>
      <c r="G16" s="190"/>
      <c r="H16" s="190"/>
      <c r="I16" s="551"/>
      <c r="J16" s="208"/>
    </row>
    <row r="17" spans="1:22" ht="4.5" customHeight="1" x14ac:dyDescent="0.2">
      <c r="A17" s="206"/>
      <c r="B17" s="190"/>
      <c r="C17" s="190"/>
      <c r="D17" s="190"/>
      <c r="E17" s="190"/>
      <c r="F17" s="190"/>
      <c r="G17" s="190"/>
      <c r="H17" s="190"/>
      <c r="I17" s="207"/>
      <c r="J17" s="208"/>
    </row>
    <row r="18" spans="1:22" ht="11.25" customHeight="1" x14ac:dyDescent="0.25">
      <c r="A18" s="206"/>
      <c r="B18" s="190" t="s">
        <v>28</v>
      </c>
      <c r="C18" s="769" t="s">
        <v>181</v>
      </c>
      <c r="D18" s="770"/>
      <c r="E18" s="218" t="s">
        <v>408</v>
      </c>
      <c r="F18" s="554"/>
      <c r="G18" s="190"/>
      <c r="H18" s="190" t="s">
        <v>38</v>
      </c>
      <c r="I18" s="551"/>
      <c r="J18" s="208"/>
    </row>
    <row r="19" spans="1:22" ht="4.5" customHeight="1" x14ac:dyDescent="0.2">
      <c r="A19" s="206"/>
      <c r="B19" s="190"/>
      <c r="C19" s="190"/>
      <c r="D19" s="190"/>
      <c r="E19" s="190"/>
      <c r="F19" s="190"/>
      <c r="G19" s="190"/>
      <c r="H19" s="190"/>
      <c r="I19" s="207"/>
      <c r="J19" s="208"/>
    </row>
    <row r="20" spans="1:22" x14ac:dyDescent="0.2">
      <c r="A20" s="206"/>
      <c r="B20" s="190" t="s">
        <v>31</v>
      </c>
      <c r="C20" s="190"/>
      <c r="D20" s="190"/>
      <c r="E20" s="190"/>
      <c r="F20" s="553"/>
      <c r="G20" s="190"/>
      <c r="H20" s="190" t="s">
        <v>32</v>
      </c>
      <c r="I20" s="551"/>
      <c r="J20" s="208"/>
    </row>
    <row r="21" spans="1:22" ht="4.5" customHeight="1" x14ac:dyDescent="0.2">
      <c r="A21" s="206"/>
      <c r="B21" s="190"/>
      <c r="C21" s="190"/>
      <c r="D21" s="190"/>
      <c r="E21" s="190"/>
      <c r="F21" s="190"/>
      <c r="G21" s="190"/>
      <c r="H21" s="190"/>
      <c r="I21" s="207"/>
      <c r="J21" s="208"/>
    </row>
    <row r="22" spans="1:22" ht="12.75" x14ac:dyDescent="0.2">
      <c r="A22" s="206"/>
      <c r="B22" s="190" t="s">
        <v>442</v>
      </c>
      <c r="C22" s="190"/>
      <c r="D22" s="190"/>
      <c r="E22" s="190"/>
      <c r="F22" s="190"/>
      <c r="G22" s="190"/>
      <c r="H22" s="190" t="s">
        <v>33</v>
      </c>
      <c r="I22" s="552">
        <v>39</v>
      </c>
      <c r="J22" s="208"/>
      <c r="O22" s="191" t="s">
        <v>529</v>
      </c>
    </row>
    <row r="23" spans="1:22" ht="4.5" customHeight="1" x14ac:dyDescent="0.2">
      <c r="A23" s="206"/>
      <c r="B23" s="190"/>
      <c r="C23" s="190"/>
      <c r="D23" s="190"/>
      <c r="E23" s="190"/>
      <c r="F23" s="190"/>
      <c r="G23" s="190"/>
      <c r="H23" s="190"/>
      <c r="I23" s="207"/>
      <c r="J23" s="208"/>
    </row>
    <row r="24" spans="1:22" ht="35.25" customHeight="1" x14ac:dyDescent="0.25">
      <c r="A24" s="206"/>
      <c r="B24" s="778" t="s">
        <v>530</v>
      </c>
      <c r="C24" s="779"/>
      <c r="D24" s="779"/>
      <c r="E24" s="779"/>
      <c r="F24" s="779"/>
      <c r="G24" s="190"/>
      <c r="H24" s="218" t="s">
        <v>388</v>
      </c>
      <c r="I24" s="479" t="str">
        <f>IF(U41&gt;0,U64,"")</f>
        <v/>
      </c>
      <c r="J24" s="208"/>
      <c r="O24" s="414"/>
      <c r="P24" s="426" t="s">
        <v>510</v>
      </c>
      <c r="Q24" s="426"/>
      <c r="R24" s="426"/>
      <c r="S24" s="426"/>
      <c r="T24" s="426"/>
      <c r="U24" s="426">
        <v>2088</v>
      </c>
      <c r="V24" s="426" t="s">
        <v>511</v>
      </c>
    </row>
    <row r="25" spans="1:22" ht="4.5" customHeight="1" x14ac:dyDescent="0.2">
      <c r="A25" s="206"/>
      <c r="B25" s="190"/>
      <c r="C25" s="190"/>
      <c r="D25" s="190"/>
      <c r="E25" s="190"/>
      <c r="F25" s="190"/>
      <c r="G25" s="190"/>
      <c r="H25" s="190"/>
      <c r="I25" s="207"/>
      <c r="J25" s="208"/>
    </row>
    <row r="26" spans="1:22" ht="12.75" x14ac:dyDescent="0.2">
      <c r="A26" s="206"/>
      <c r="B26" s="190" t="s">
        <v>29</v>
      </c>
      <c r="C26" s="190"/>
      <c r="D26" s="190"/>
      <c r="E26" s="190"/>
      <c r="F26" s="190"/>
      <c r="G26" s="190"/>
      <c r="H26" s="190" t="s">
        <v>33</v>
      </c>
      <c r="I26" s="552"/>
      <c r="J26" s="208"/>
      <c r="O26" s="429" t="s">
        <v>512</v>
      </c>
    </row>
    <row r="27" spans="1:22" ht="4.5" customHeight="1" x14ac:dyDescent="0.2">
      <c r="A27" s="206"/>
      <c r="B27" s="190"/>
      <c r="C27" s="190"/>
      <c r="D27" s="190"/>
      <c r="E27" s="190"/>
      <c r="F27" s="190"/>
      <c r="G27" s="190"/>
      <c r="H27" s="190"/>
      <c r="I27" s="207"/>
      <c r="J27" s="208"/>
    </row>
    <row r="28" spans="1:22" ht="12.75" x14ac:dyDescent="0.2">
      <c r="A28" s="206"/>
      <c r="B28" s="190" t="s">
        <v>30</v>
      </c>
      <c r="C28" s="190"/>
      <c r="D28" s="190"/>
      <c r="E28" s="190"/>
      <c r="F28" s="190"/>
      <c r="G28" s="190"/>
      <c r="H28" s="190" t="s">
        <v>33</v>
      </c>
      <c r="I28" s="552"/>
      <c r="J28" s="208"/>
      <c r="O28" s="399" t="s">
        <v>513</v>
      </c>
    </row>
    <row r="29" spans="1:22" ht="4.5" customHeight="1" x14ac:dyDescent="0.2">
      <c r="A29" s="206"/>
      <c r="B29" s="190"/>
      <c r="C29" s="190"/>
      <c r="D29" s="190"/>
      <c r="E29" s="190"/>
      <c r="F29" s="190"/>
      <c r="G29" s="190"/>
      <c r="H29" s="190"/>
      <c r="I29" s="207"/>
      <c r="J29" s="208"/>
    </row>
    <row r="30" spans="1:22" ht="11.25" customHeight="1" x14ac:dyDescent="0.2">
      <c r="A30" s="206"/>
      <c r="B30" s="190" t="s">
        <v>56</v>
      </c>
      <c r="C30" s="190"/>
      <c r="D30" s="190"/>
      <c r="E30" s="190"/>
      <c r="F30" s="190"/>
      <c r="G30" s="190"/>
      <c r="H30" s="190"/>
      <c r="I30" s="559">
        <v>0</v>
      </c>
      <c r="J30" s="208"/>
      <c r="O30" s="563"/>
      <c r="P30" s="409" t="s">
        <v>514</v>
      </c>
      <c r="Q30" s="409"/>
      <c r="R30" s="424"/>
      <c r="S30" s="412">
        <f>O30*8</f>
        <v>0</v>
      </c>
      <c r="T30" s="424" t="s">
        <v>511</v>
      </c>
    </row>
    <row r="31" spans="1:22" ht="4.5" customHeight="1" x14ac:dyDescent="0.2">
      <c r="A31" s="206"/>
      <c r="B31" s="190"/>
      <c r="C31" s="190"/>
      <c r="D31" s="190"/>
      <c r="E31" s="190"/>
      <c r="F31" s="190"/>
      <c r="G31" s="190"/>
      <c r="H31" s="190"/>
      <c r="I31" s="207"/>
      <c r="J31" s="208"/>
    </row>
    <row r="32" spans="1:22" ht="11.25" customHeight="1" x14ac:dyDescent="0.2">
      <c r="A32" s="206"/>
      <c r="B32" s="212" t="s">
        <v>57</v>
      </c>
      <c r="C32" s="190"/>
      <c r="D32" s="190"/>
      <c r="E32" s="190"/>
      <c r="F32" s="190"/>
      <c r="G32" s="190"/>
      <c r="H32" s="190"/>
      <c r="I32" s="559">
        <v>0</v>
      </c>
      <c r="J32" s="208"/>
      <c r="O32" s="563"/>
      <c r="P32" s="409" t="s">
        <v>515</v>
      </c>
      <c r="Q32" s="409"/>
      <c r="R32" s="424"/>
      <c r="S32" s="412">
        <f>O32*8</f>
        <v>0</v>
      </c>
      <c r="T32" s="424" t="s">
        <v>511</v>
      </c>
    </row>
    <row r="33" spans="1:26" ht="4.5" customHeight="1" x14ac:dyDescent="0.2">
      <c r="A33" s="206"/>
      <c r="B33" s="212"/>
      <c r="C33" s="190"/>
      <c r="D33" s="190"/>
      <c r="E33" s="190"/>
      <c r="F33" s="190"/>
      <c r="G33" s="190"/>
      <c r="H33" s="190"/>
      <c r="I33" s="436"/>
      <c r="J33" s="208"/>
      <c r="O33" s="461"/>
      <c r="P33" s="437"/>
      <c r="Q33" s="437"/>
      <c r="R33" s="437"/>
      <c r="S33" s="437"/>
      <c r="T33" s="437"/>
    </row>
    <row r="34" spans="1:26" ht="12.75" x14ac:dyDescent="0.2">
      <c r="A34" s="206"/>
      <c r="B34" s="190"/>
      <c r="C34" s="190"/>
      <c r="D34" s="190"/>
      <c r="E34" s="190"/>
      <c r="F34" s="190"/>
      <c r="G34" s="190"/>
      <c r="H34" s="190"/>
      <c r="I34" s="190"/>
      <c r="J34" s="208"/>
      <c r="O34" s="563"/>
      <c r="P34" s="409" t="s">
        <v>516</v>
      </c>
      <c r="Q34" s="409"/>
      <c r="R34" s="424"/>
      <c r="S34" s="412">
        <f>O34*8</f>
        <v>0</v>
      </c>
      <c r="T34" s="424" t="s">
        <v>511</v>
      </c>
    </row>
    <row r="35" spans="1:26" ht="4.5" customHeight="1" x14ac:dyDescent="0.2">
      <c r="A35" s="214"/>
      <c r="B35" s="215"/>
      <c r="C35" s="215"/>
      <c r="D35" s="215"/>
      <c r="E35" s="215"/>
      <c r="F35" s="215"/>
      <c r="G35" s="215"/>
      <c r="H35" s="215"/>
      <c r="I35" s="216"/>
      <c r="J35" s="217"/>
    </row>
    <row r="36" spans="1:26" ht="12.75" x14ac:dyDescent="0.2">
      <c r="A36" s="200"/>
      <c r="B36" s="201" t="s">
        <v>34</v>
      </c>
      <c r="C36" s="202"/>
      <c r="D36" s="202"/>
      <c r="E36" s="211"/>
      <c r="F36" s="202"/>
      <c r="G36" s="202"/>
      <c r="H36" s="202"/>
      <c r="I36" s="204"/>
      <c r="J36" s="205"/>
      <c r="O36" s="563"/>
      <c r="P36" s="409" t="s">
        <v>517</v>
      </c>
      <c r="Q36" s="409"/>
      <c r="R36" s="424"/>
      <c r="S36" s="412">
        <f>O36*8</f>
        <v>0</v>
      </c>
      <c r="T36" s="424" t="s">
        <v>511</v>
      </c>
    </row>
    <row r="37" spans="1:26" ht="4.5" customHeight="1" x14ac:dyDescent="0.2">
      <c r="A37" s="206"/>
      <c r="B37" s="190"/>
      <c r="C37" s="190"/>
      <c r="D37" s="190"/>
      <c r="E37" s="190"/>
      <c r="F37" s="190"/>
      <c r="G37" s="190"/>
      <c r="H37" s="190"/>
      <c r="I37" s="207"/>
      <c r="J37" s="208"/>
    </row>
    <row r="38" spans="1:26" ht="12.75" x14ac:dyDescent="0.2">
      <c r="A38" s="206"/>
      <c r="B38" s="212" t="s">
        <v>39</v>
      </c>
      <c r="C38" s="554" t="s">
        <v>37</v>
      </c>
      <c r="D38" s="190"/>
      <c r="E38" s="218" t="s">
        <v>35</v>
      </c>
      <c r="F38" s="554"/>
      <c r="G38" s="190"/>
      <c r="H38" s="218" t="s">
        <v>36</v>
      </c>
      <c r="I38" s="554"/>
      <c r="J38" s="208"/>
      <c r="O38" s="563"/>
      <c r="P38" s="409" t="s">
        <v>518</v>
      </c>
      <c r="Q38" s="409"/>
      <c r="R38" s="424"/>
      <c r="S38" s="412">
        <f>O38*8</f>
        <v>0</v>
      </c>
      <c r="T38" s="424" t="s">
        <v>511</v>
      </c>
    </row>
    <row r="39" spans="1:26" x14ac:dyDescent="0.2">
      <c r="A39" s="206"/>
      <c r="B39" s="190"/>
      <c r="C39" s="190"/>
      <c r="D39" s="190"/>
      <c r="E39" s="213"/>
      <c r="F39" s="190"/>
      <c r="G39" s="190"/>
      <c r="H39" s="190"/>
      <c r="I39" s="207"/>
      <c r="J39" s="208"/>
    </row>
    <row r="40" spans="1:26" ht="4.5" customHeight="1" x14ac:dyDescent="0.2">
      <c r="A40" s="206"/>
      <c r="B40" s="190"/>
      <c r="C40" s="190"/>
      <c r="D40" s="190"/>
      <c r="E40" s="190"/>
      <c r="F40" s="190"/>
      <c r="G40" s="190"/>
      <c r="H40" s="190"/>
      <c r="I40" s="207"/>
      <c r="J40" s="208"/>
    </row>
    <row r="41" spans="1:26" ht="12.75" x14ac:dyDescent="0.2">
      <c r="A41" s="200"/>
      <c r="B41" s="201" t="s">
        <v>40</v>
      </c>
      <c r="C41" s="202"/>
      <c r="D41" s="202"/>
      <c r="E41" s="211"/>
      <c r="F41" s="202"/>
      <c r="G41" s="202"/>
      <c r="H41" s="202"/>
      <c r="I41" s="204"/>
      <c r="J41" s="205"/>
      <c r="O41" s="414"/>
      <c r="P41" s="427" t="s">
        <v>519</v>
      </c>
      <c r="Q41" s="426"/>
      <c r="R41" s="426"/>
      <c r="S41" s="426"/>
      <c r="T41" s="413"/>
      <c r="U41" s="426">
        <f>SUM(S30,S32,S34,S36,S38)</f>
        <v>0</v>
      </c>
      <c r="V41" s="426" t="s">
        <v>511</v>
      </c>
    </row>
    <row r="42" spans="1:26" ht="4.5" customHeight="1" x14ac:dyDescent="0.2">
      <c r="A42" s="206"/>
      <c r="B42" s="190"/>
      <c r="C42" s="190"/>
      <c r="D42" s="190"/>
      <c r="E42" s="190"/>
      <c r="F42" s="190"/>
      <c r="G42" s="190"/>
      <c r="H42" s="190"/>
      <c r="I42" s="207"/>
      <c r="J42" s="208"/>
    </row>
    <row r="43" spans="1:26" x14ac:dyDescent="0.2">
      <c r="A43" s="206"/>
      <c r="B43" s="190"/>
      <c r="C43" s="190"/>
      <c r="D43" s="190"/>
      <c r="E43" s="213"/>
      <c r="F43" s="190"/>
      <c r="G43" s="190"/>
      <c r="H43" s="190" t="s">
        <v>42</v>
      </c>
      <c r="I43" s="207" t="s">
        <v>41</v>
      </c>
      <c r="J43" s="208"/>
    </row>
    <row r="44" spans="1:26" ht="12.75" x14ac:dyDescent="0.2">
      <c r="A44" s="206"/>
      <c r="B44" s="190" t="s">
        <v>400</v>
      </c>
      <c r="C44" s="190"/>
      <c r="D44" s="190"/>
      <c r="E44" s="213"/>
      <c r="F44" s="190"/>
      <c r="G44" s="190"/>
      <c r="H44" s="552"/>
      <c r="I44" s="555">
        <v>0</v>
      </c>
      <c r="J44" s="208"/>
      <c r="O44" s="429" t="s">
        <v>520</v>
      </c>
    </row>
    <row r="45" spans="1:26" ht="11.25" customHeight="1" x14ac:dyDescent="0.2">
      <c r="A45" s="206"/>
      <c r="B45" s="774" t="s">
        <v>43</v>
      </c>
      <c r="C45" s="774"/>
      <c r="D45" s="774"/>
      <c r="E45" s="774"/>
      <c r="F45" s="774"/>
      <c r="G45" s="775"/>
      <c r="H45" s="552"/>
      <c r="I45" s="555">
        <v>0</v>
      </c>
      <c r="J45" s="208"/>
      <c r="O45" s="189" t="s">
        <v>528</v>
      </c>
      <c r="S45" s="189" t="s">
        <v>521</v>
      </c>
      <c r="T45" s="417"/>
    </row>
    <row r="46" spans="1:26" ht="15" x14ac:dyDescent="0.25">
      <c r="A46" s="206"/>
      <c r="B46" s="774"/>
      <c r="C46" s="774"/>
      <c r="D46" s="774"/>
      <c r="E46" s="774"/>
      <c r="F46" s="774"/>
      <c r="G46" s="775"/>
      <c r="H46" s="552"/>
      <c r="I46" s="555">
        <v>0</v>
      </c>
      <c r="J46" s="208"/>
      <c r="O46" s="780"/>
      <c r="P46" s="777"/>
      <c r="Q46" s="777"/>
      <c r="R46" s="781"/>
      <c r="S46" s="564"/>
      <c r="T46" s="424" t="s">
        <v>522</v>
      </c>
      <c r="U46" s="418"/>
    </row>
    <row r="47" spans="1:26" ht="4.5" customHeight="1" x14ac:dyDescent="0.2">
      <c r="A47" s="206"/>
      <c r="B47" s="190"/>
      <c r="C47" s="190"/>
      <c r="D47" s="190"/>
      <c r="E47" s="190"/>
      <c r="F47" s="190"/>
      <c r="G47" s="190"/>
      <c r="H47" s="190"/>
      <c r="I47" s="207"/>
      <c r="J47" s="208"/>
    </row>
    <row r="48" spans="1:26" ht="12.75" customHeight="1" x14ac:dyDescent="0.2">
      <c r="A48" s="206"/>
      <c r="B48" s="190"/>
      <c r="C48" s="190"/>
      <c r="D48" s="190"/>
      <c r="E48" s="213"/>
      <c r="F48" s="190"/>
      <c r="G48" s="190"/>
      <c r="H48" s="190"/>
      <c r="I48" s="207"/>
      <c r="J48" s="208"/>
      <c r="U48" s="430"/>
      <c r="Z48" s="234"/>
    </row>
    <row r="49" spans="1:26" ht="15" customHeight="1" x14ac:dyDescent="0.25">
      <c r="A49" s="206"/>
      <c r="B49" s="190" t="s">
        <v>44</v>
      </c>
      <c r="C49" s="190" t="s">
        <v>45</v>
      </c>
      <c r="D49" s="190"/>
      <c r="E49" s="555">
        <v>0</v>
      </c>
      <c r="F49" s="190"/>
      <c r="G49" s="190"/>
      <c r="H49" s="190"/>
      <c r="I49" s="480">
        <f>(H44+H45+H46)*E49</f>
        <v>0</v>
      </c>
      <c r="J49" s="208"/>
      <c r="O49" s="780"/>
      <c r="P49" s="777"/>
      <c r="Q49" s="777"/>
      <c r="R49" s="781"/>
      <c r="S49" s="564"/>
      <c r="T49" s="424" t="s">
        <v>522</v>
      </c>
      <c r="U49" s="190"/>
    </row>
    <row r="50" spans="1:26" ht="4.5" customHeight="1" x14ac:dyDescent="0.2">
      <c r="A50" s="206"/>
      <c r="B50" s="190"/>
      <c r="C50" s="190"/>
      <c r="D50" s="190"/>
      <c r="E50" s="190"/>
      <c r="F50" s="190"/>
      <c r="G50" s="190"/>
      <c r="H50" s="190"/>
      <c r="I50" s="207"/>
      <c r="J50" s="208"/>
      <c r="U50" s="190"/>
    </row>
    <row r="51" spans="1:26" ht="15" x14ac:dyDescent="0.25">
      <c r="A51" s="206"/>
      <c r="B51" s="190" t="s">
        <v>587</v>
      </c>
      <c r="C51" s="190"/>
      <c r="D51" s="190"/>
      <c r="E51" s="213"/>
      <c r="F51" s="190"/>
      <c r="G51" s="190"/>
      <c r="H51" s="190"/>
      <c r="I51" s="555">
        <v>0</v>
      </c>
      <c r="J51" s="208"/>
      <c r="O51" s="780"/>
      <c r="P51" s="777"/>
      <c r="Q51" s="777"/>
      <c r="R51" s="781"/>
      <c r="S51" s="564"/>
      <c r="T51" s="424" t="s">
        <v>522</v>
      </c>
      <c r="U51" s="430"/>
    </row>
    <row r="52" spans="1:26" x14ac:dyDescent="0.2">
      <c r="A52" s="206"/>
      <c r="B52" s="190"/>
      <c r="C52" s="190"/>
      <c r="D52" s="190"/>
      <c r="E52" s="213"/>
      <c r="F52" s="190"/>
      <c r="G52" s="190"/>
      <c r="H52" s="190"/>
      <c r="I52" s="207"/>
      <c r="J52" s="208"/>
      <c r="U52" s="190"/>
    </row>
    <row r="53" spans="1:26" ht="15" x14ac:dyDescent="0.25">
      <c r="A53" s="206"/>
      <c r="B53" s="190" t="s">
        <v>46</v>
      </c>
      <c r="C53" s="190"/>
      <c r="D53" s="190"/>
      <c r="E53" s="213"/>
      <c r="F53" s="190"/>
      <c r="G53" s="190"/>
      <c r="H53" s="190"/>
      <c r="I53" s="480">
        <f>IF(I22&gt;0,((H44*I44)+(H45*I45)+(H46*I46)+I49)/I22*I28+((I51/12)*(I28/I22)*(H44+H45+H46)),0)</f>
        <v>0</v>
      </c>
      <c r="J53" s="208"/>
      <c r="O53" s="780"/>
      <c r="P53" s="777"/>
      <c r="Q53" s="777"/>
      <c r="R53" s="781"/>
      <c r="S53" s="564"/>
      <c r="T53" s="424" t="s">
        <v>522</v>
      </c>
      <c r="U53" s="430"/>
    </row>
    <row r="54" spans="1:26" x14ac:dyDescent="0.2">
      <c r="A54" s="206"/>
      <c r="B54" s="190"/>
      <c r="C54" s="190"/>
      <c r="D54" s="190"/>
      <c r="E54" s="213"/>
      <c r="F54" s="190"/>
      <c r="G54" s="190"/>
      <c r="H54" s="190"/>
      <c r="I54" s="207"/>
      <c r="J54" s="208"/>
      <c r="U54" s="190"/>
    </row>
    <row r="55" spans="1:26" ht="15" x14ac:dyDescent="0.25">
      <c r="A55" s="206"/>
      <c r="B55" s="190" t="s">
        <v>47</v>
      </c>
      <c r="C55" s="190"/>
      <c r="D55" s="190"/>
      <c r="E55" s="213"/>
      <c r="F55" s="190"/>
      <c r="G55" s="190"/>
      <c r="H55" s="190"/>
      <c r="I55" s="207"/>
      <c r="J55" s="208"/>
      <c r="N55" s="189"/>
      <c r="O55" s="780"/>
      <c r="P55" s="777"/>
      <c r="Q55" s="777"/>
      <c r="R55" s="781"/>
      <c r="S55" s="564"/>
      <c r="T55" s="424" t="s">
        <v>522</v>
      </c>
      <c r="U55" s="430"/>
    </row>
    <row r="56" spans="1:26" ht="11.25" customHeight="1" x14ac:dyDescent="0.25">
      <c r="A56" s="206"/>
      <c r="B56" s="190"/>
      <c r="C56" s="190" t="s">
        <v>48</v>
      </c>
      <c r="D56" s="190"/>
      <c r="E56" s="213"/>
      <c r="F56" s="481">
        <v>9.2999999999999999E-2</v>
      </c>
      <c r="G56" s="190"/>
      <c r="H56" s="190"/>
      <c r="I56" s="480">
        <f>$I$53*F56</f>
        <v>0</v>
      </c>
      <c r="J56" s="208"/>
      <c r="N56" s="189"/>
      <c r="O56" s="780"/>
      <c r="P56" s="777"/>
      <c r="Q56" s="777"/>
      <c r="R56" s="781"/>
      <c r="S56" s="564"/>
      <c r="T56" s="424" t="s">
        <v>522</v>
      </c>
      <c r="U56" s="430"/>
      <c r="Z56" s="234"/>
    </row>
    <row r="57" spans="1:26" x14ac:dyDescent="0.2">
      <c r="A57" s="206"/>
      <c r="B57" s="190"/>
      <c r="C57" s="190" t="s">
        <v>49</v>
      </c>
      <c r="D57" s="190"/>
      <c r="E57" s="213"/>
      <c r="F57" s="481">
        <v>1.2999999999999999E-2</v>
      </c>
      <c r="G57" s="190"/>
      <c r="H57" s="190"/>
      <c r="I57" s="480">
        <f>$I$53*F57</f>
        <v>0</v>
      </c>
      <c r="J57" s="208"/>
      <c r="N57" s="189"/>
    </row>
    <row r="58" spans="1:26" ht="18.75" x14ac:dyDescent="0.2">
      <c r="A58" s="206"/>
      <c r="B58" s="491" t="s">
        <v>585</v>
      </c>
      <c r="C58" s="190" t="s">
        <v>50</v>
      </c>
      <c r="D58" s="190"/>
      <c r="E58" s="213"/>
      <c r="F58" s="481">
        <v>7.2999999999999995E-2</v>
      </c>
      <c r="G58" s="190"/>
      <c r="H58" s="556">
        <v>0</v>
      </c>
      <c r="I58" s="480">
        <f>$I$53*F58+H58*I53</f>
        <v>0</v>
      </c>
      <c r="J58" s="208"/>
      <c r="N58" s="189"/>
      <c r="O58" s="425" t="s">
        <v>523</v>
      </c>
      <c r="P58" s="430"/>
      <c r="Q58" s="430"/>
      <c r="R58" s="430"/>
      <c r="S58" s="430">
        <f>SUM(S46,S49,S51,S53,S55,S56)/60</f>
        <v>0</v>
      </c>
      <c r="T58" s="430" t="s">
        <v>524</v>
      </c>
      <c r="U58" s="430"/>
    </row>
    <row r="59" spans="1:26" x14ac:dyDescent="0.2">
      <c r="A59" s="206"/>
      <c r="B59" s="190"/>
      <c r="C59" s="190" t="s">
        <v>51</v>
      </c>
      <c r="D59" s="190"/>
      <c r="E59" s="213"/>
      <c r="F59" s="481">
        <v>1.7999999999999999E-2</v>
      </c>
      <c r="G59" s="190"/>
      <c r="H59" s="367">
        <f>IF(H60&gt;0,H60,F60)</f>
        <v>6.7317999999999996E-3</v>
      </c>
      <c r="I59" s="480">
        <f>$I$53*F59</f>
        <v>0</v>
      </c>
      <c r="J59" s="208"/>
      <c r="M59" s="463" t="s">
        <v>556</v>
      </c>
      <c r="N59" s="189"/>
    </row>
    <row r="60" spans="1:26" ht="18.75" x14ac:dyDescent="0.2">
      <c r="A60" s="206"/>
      <c r="B60" s="491" t="s">
        <v>580</v>
      </c>
      <c r="C60" s="190" t="s">
        <v>52</v>
      </c>
      <c r="D60" s="190"/>
      <c r="E60" s="213"/>
      <c r="F60" s="481">
        <v>6.7317999999999996E-3</v>
      </c>
      <c r="G60" s="190"/>
      <c r="H60" s="556">
        <v>0</v>
      </c>
      <c r="I60" s="480">
        <f>$I$53*H59</f>
        <v>0</v>
      </c>
      <c r="J60" s="208"/>
      <c r="N60" s="189"/>
      <c r="O60" s="427" t="s">
        <v>525</v>
      </c>
      <c r="P60" s="426"/>
      <c r="Q60" s="426"/>
      <c r="R60" s="426"/>
      <c r="S60" s="426"/>
      <c r="T60" s="426"/>
      <c r="U60" s="428">
        <f>S58*((365/7)-((O30+O32+O34+O36+O38)/5))</f>
        <v>0</v>
      </c>
      <c r="V60" s="426" t="s">
        <v>511</v>
      </c>
    </row>
    <row r="61" spans="1:26" ht="11.25" customHeight="1" x14ac:dyDescent="0.2">
      <c r="A61" s="206"/>
      <c r="B61" s="491" t="s">
        <v>579</v>
      </c>
      <c r="C61" s="190" t="s">
        <v>53</v>
      </c>
      <c r="D61" s="190"/>
      <c r="E61" s="213"/>
      <c r="F61" s="481">
        <v>1.5E-3</v>
      </c>
      <c r="G61" s="190"/>
      <c r="H61" s="557" t="s">
        <v>181</v>
      </c>
      <c r="I61" s="480">
        <f>IF(H61=$M$63,0,$I$53*F61)</f>
        <v>0</v>
      </c>
      <c r="J61" s="208"/>
      <c r="M61" s="249" t="s">
        <v>181</v>
      </c>
      <c r="N61" s="189"/>
    </row>
    <row r="62" spans="1:26" ht="18.75" x14ac:dyDescent="0.2">
      <c r="A62" s="206"/>
      <c r="B62" s="491" t="s">
        <v>581</v>
      </c>
      <c r="C62" s="190" t="s">
        <v>433</v>
      </c>
      <c r="D62" s="190"/>
      <c r="E62" s="213"/>
      <c r="F62" s="558">
        <v>0</v>
      </c>
      <c r="G62" s="190"/>
      <c r="H62" s="190"/>
      <c r="I62" s="480">
        <f>$I$53*F62</f>
        <v>0</v>
      </c>
      <c r="J62" s="208"/>
      <c r="M62" s="249" t="s">
        <v>199</v>
      </c>
      <c r="N62" s="189"/>
      <c r="O62" s="429" t="s">
        <v>526</v>
      </c>
    </row>
    <row r="63" spans="1:26" x14ac:dyDescent="0.2">
      <c r="A63" s="206"/>
      <c r="B63" s="504" t="s">
        <v>586</v>
      </c>
      <c r="C63" s="190" t="s">
        <v>55</v>
      </c>
      <c r="D63" s="190"/>
      <c r="E63" s="771"/>
      <c r="F63" s="771"/>
      <c r="G63" s="190"/>
      <c r="H63" s="190"/>
      <c r="I63" s="555"/>
      <c r="J63" s="208"/>
      <c r="M63" s="249" t="s">
        <v>200</v>
      </c>
      <c r="N63" s="189"/>
    </row>
    <row r="64" spans="1:26" ht="13.5" thickBot="1" x14ac:dyDescent="0.25">
      <c r="A64" s="206"/>
      <c r="B64" s="190"/>
      <c r="C64" s="503"/>
      <c r="D64" s="190"/>
      <c r="E64" s="190"/>
      <c r="F64" s="190"/>
      <c r="G64" s="190"/>
      <c r="H64" s="190"/>
      <c r="I64" s="207"/>
      <c r="J64" s="208"/>
      <c r="L64" s="219"/>
      <c r="N64" s="189"/>
      <c r="O64" s="433" t="s">
        <v>527</v>
      </c>
      <c r="P64" s="432"/>
      <c r="Q64" s="432"/>
      <c r="R64" s="431"/>
      <c r="S64" s="434"/>
      <c r="T64" s="431"/>
      <c r="U64" s="435">
        <f>U24-U41-U60</f>
        <v>2088</v>
      </c>
      <c r="V64" s="432" t="s">
        <v>511</v>
      </c>
    </row>
    <row r="65" spans="1:15" ht="15.75" customHeight="1" x14ac:dyDescent="0.2">
      <c r="A65" s="200"/>
      <c r="B65" s="201" t="s">
        <v>401</v>
      </c>
      <c r="C65" s="201"/>
      <c r="D65" s="201"/>
      <c r="E65" s="201"/>
      <c r="F65" s="201"/>
      <c r="G65" s="201"/>
      <c r="H65" s="201"/>
      <c r="I65" s="482">
        <f>I53+SUM(I56:I63)</f>
        <v>0</v>
      </c>
      <c r="J65" s="205"/>
      <c r="M65" s="249">
        <f>IF(I89+I108&gt;0,0,I53+I56+I57+I58+I59+I60+I61+I62+I63)</f>
        <v>0</v>
      </c>
      <c r="N65" s="189"/>
    </row>
    <row r="66" spans="1:15" ht="12.75" thickBot="1" x14ac:dyDescent="0.25">
      <c r="A66" s="209"/>
      <c r="B66" s="483"/>
      <c r="C66" s="483"/>
      <c r="D66" s="483"/>
      <c r="E66" s="483"/>
      <c r="F66" s="483"/>
      <c r="G66" s="483"/>
      <c r="H66" s="483"/>
      <c r="I66" s="484"/>
      <c r="J66" s="210"/>
      <c r="N66" s="189"/>
    </row>
    <row r="67" spans="1:15" ht="12" x14ac:dyDescent="0.2">
      <c r="A67" s="200"/>
      <c r="B67" s="201" t="s">
        <v>604</v>
      </c>
      <c r="C67" s="202"/>
      <c r="D67" s="202"/>
      <c r="E67" s="202"/>
      <c r="F67" s="202"/>
      <c r="G67" s="202"/>
      <c r="H67" s="202"/>
      <c r="I67" s="204"/>
      <c r="J67" s="205"/>
      <c r="N67" s="189"/>
    </row>
    <row r="68" spans="1:15" ht="4.5" customHeight="1" x14ac:dyDescent="0.2">
      <c r="A68" s="206"/>
      <c r="B68" s="190"/>
      <c r="C68" s="190"/>
      <c r="D68" s="190"/>
      <c r="E68" s="190"/>
      <c r="F68" s="190"/>
      <c r="G68" s="190"/>
      <c r="H68" s="190"/>
      <c r="I68" s="207"/>
      <c r="J68" s="208"/>
      <c r="N68" s="189"/>
    </row>
    <row r="69" spans="1:15" x14ac:dyDescent="0.2">
      <c r="A69" s="206"/>
      <c r="B69" s="190" t="s">
        <v>27</v>
      </c>
      <c r="C69" s="190"/>
      <c r="D69" s="190"/>
      <c r="E69" s="190"/>
      <c r="F69" s="190"/>
      <c r="G69" s="190"/>
      <c r="H69" s="190"/>
      <c r="I69" s="551"/>
      <c r="J69" s="208"/>
      <c r="N69" s="189"/>
    </row>
    <row r="70" spans="1:15" ht="4.5" customHeight="1" x14ac:dyDescent="0.2">
      <c r="A70" s="206"/>
      <c r="B70" s="190"/>
      <c r="C70" s="190"/>
      <c r="D70" s="190"/>
      <c r="E70" s="190"/>
      <c r="F70" s="190"/>
      <c r="G70" s="190"/>
      <c r="H70" s="190"/>
      <c r="I70" s="207"/>
      <c r="J70" s="208"/>
      <c r="M70" s="246"/>
      <c r="N70" s="246"/>
      <c r="O70" s="246"/>
    </row>
    <row r="71" spans="1:15" ht="11.25" customHeight="1" x14ac:dyDescent="0.25">
      <c r="A71" s="206"/>
      <c r="B71" s="190" t="s">
        <v>28</v>
      </c>
      <c r="C71" s="769" t="s">
        <v>181</v>
      </c>
      <c r="D71" s="770"/>
      <c r="E71" s="218" t="s">
        <v>408</v>
      </c>
      <c r="F71" s="551"/>
      <c r="G71" s="190"/>
      <c r="H71" s="190" t="s">
        <v>38</v>
      </c>
      <c r="I71" s="551"/>
      <c r="J71" s="208"/>
      <c r="M71" s="246"/>
      <c r="N71" s="246"/>
      <c r="O71" s="246"/>
    </row>
    <row r="72" spans="1:15" ht="4.5" customHeight="1" x14ac:dyDescent="0.2">
      <c r="A72" s="206"/>
      <c r="B72" s="190"/>
      <c r="C72" s="190"/>
      <c r="D72" s="190"/>
      <c r="E72" s="218"/>
      <c r="F72" s="190"/>
      <c r="G72" s="190"/>
      <c r="H72" s="190"/>
      <c r="I72" s="207"/>
      <c r="J72" s="208"/>
      <c r="L72" s="235" t="s">
        <v>405</v>
      </c>
      <c r="M72" s="246"/>
      <c r="N72" s="246"/>
      <c r="O72" s="246"/>
    </row>
    <row r="73" spans="1:15" x14ac:dyDescent="0.2">
      <c r="A73" s="206"/>
      <c r="B73" s="190" t="s">
        <v>406</v>
      </c>
      <c r="C73" s="246">
        <f>(I73-F73)+1</f>
        <v>1</v>
      </c>
      <c r="D73" s="190"/>
      <c r="E73" s="218" t="s">
        <v>407</v>
      </c>
      <c r="F73" s="551"/>
      <c r="G73" s="190"/>
      <c r="H73" s="190" t="s">
        <v>32</v>
      </c>
      <c r="I73" s="551"/>
      <c r="J73" s="208"/>
      <c r="L73" s="235" t="s">
        <v>181</v>
      </c>
      <c r="M73" s="246"/>
      <c r="N73" s="246"/>
      <c r="O73" s="246"/>
    </row>
    <row r="74" spans="1:15" ht="4.5" customHeight="1" x14ac:dyDescent="0.2">
      <c r="A74" s="206"/>
      <c r="B74" s="190"/>
      <c r="C74" s="190"/>
      <c r="D74" s="190"/>
      <c r="E74" s="190"/>
      <c r="F74" s="190"/>
      <c r="G74" s="190"/>
      <c r="H74" s="190"/>
      <c r="I74" s="207"/>
      <c r="J74" s="208"/>
      <c r="L74" s="235" t="s">
        <v>199</v>
      </c>
      <c r="M74" s="246"/>
      <c r="N74" s="246"/>
      <c r="O74" s="246"/>
    </row>
    <row r="75" spans="1:15" x14ac:dyDescent="0.2">
      <c r="A75" s="206"/>
      <c r="B75" s="190" t="s">
        <v>423</v>
      </c>
      <c r="C75" s="190"/>
      <c r="D75" s="190"/>
      <c r="E75" s="190"/>
      <c r="F75" s="190"/>
      <c r="G75" s="190"/>
      <c r="H75" s="190"/>
      <c r="I75" s="552"/>
      <c r="J75" s="208"/>
      <c r="L75" s="235" t="s">
        <v>200</v>
      </c>
      <c r="M75" s="246"/>
      <c r="N75" s="246"/>
      <c r="O75" s="246"/>
    </row>
    <row r="76" spans="1:15" ht="4.5" customHeight="1" x14ac:dyDescent="0.2">
      <c r="A76" s="206"/>
      <c r="B76" s="190"/>
      <c r="C76" s="190"/>
      <c r="D76" s="190"/>
      <c r="E76" s="190"/>
      <c r="F76" s="190"/>
      <c r="G76" s="190"/>
      <c r="H76" s="190"/>
      <c r="I76" s="207"/>
      <c r="J76" s="208"/>
      <c r="M76" s="246"/>
      <c r="N76" s="246"/>
      <c r="O76" s="246"/>
    </row>
    <row r="77" spans="1:15" ht="12.75" x14ac:dyDescent="0.2">
      <c r="A77" s="206"/>
      <c r="B77" s="190" t="s">
        <v>439</v>
      </c>
      <c r="C77" s="190"/>
      <c r="D77" s="190"/>
      <c r="E77" s="190"/>
      <c r="F77" s="363"/>
      <c r="G77" s="190"/>
      <c r="H77" s="364"/>
      <c r="I77" s="555"/>
      <c r="J77" s="208"/>
      <c r="M77" s="246"/>
      <c r="N77" s="246"/>
      <c r="O77" s="246"/>
    </row>
    <row r="78" spans="1:15" ht="4.5" customHeight="1" x14ac:dyDescent="0.2">
      <c r="A78" s="206"/>
      <c r="B78" s="190"/>
      <c r="C78" s="190"/>
      <c r="D78" s="190"/>
      <c r="E78" s="190"/>
      <c r="F78" s="190"/>
      <c r="G78" s="190"/>
      <c r="H78" s="190"/>
      <c r="I78" s="207"/>
      <c r="J78" s="208"/>
      <c r="M78" s="246"/>
      <c r="N78" s="246"/>
      <c r="O78" s="246"/>
    </row>
    <row r="79" spans="1:15" x14ac:dyDescent="0.2">
      <c r="A79" s="206"/>
      <c r="B79" s="190" t="s">
        <v>441</v>
      </c>
      <c r="C79" s="190"/>
      <c r="D79" s="190"/>
      <c r="E79" s="246">
        <f>C73/365*12</f>
        <v>3.2876712328767127E-2</v>
      </c>
      <c r="F79" s="479">
        <f>ROUNDUP(E79*I75,0)</f>
        <v>0</v>
      </c>
      <c r="G79" s="190"/>
      <c r="H79" s="190" t="s">
        <v>440</v>
      </c>
      <c r="I79" s="485">
        <f>IF(N79&gt;603,0,M79)</f>
        <v>0</v>
      </c>
      <c r="J79" s="208"/>
      <c r="M79" s="370">
        <f>F79*I77</f>
        <v>0</v>
      </c>
      <c r="N79" s="371">
        <f>M79/E79</f>
        <v>0</v>
      </c>
      <c r="O79" s="246"/>
    </row>
    <row r="80" spans="1:15" ht="6.75" customHeight="1" x14ac:dyDescent="0.2">
      <c r="A80" s="206"/>
      <c r="B80" s="190"/>
      <c r="C80" s="190"/>
      <c r="D80" s="190"/>
      <c r="E80" s="190"/>
      <c r="F80" s="190"/>
      <c r="G80" s="190"/>
      <c r="H80" s="190"/>
      <c r="I80" s="236"/>
      <c r="J80" s="208"/>
      <c r="M80" s="246"/>
      <c r="N80" s="246"/>
      <c r="O80" s="246"/>
    </row>
    <row r="81" spans="1:15" x14ac:dyDescent="0.2">
      <c r="A81" s="206"/>
      <c r="B81" s="190" t="s">
        <v>588</v>
      </c>
      <c r="C81" s="190"/>
      <c r="D81" s="190"/>
      <c r="E81" s="190"/>
      <c r="F81" s="190"/>
      <c r="G81" s="190"/>
      <c r="H81" s="190"/>
      <c r="I81" s="236"/>
      <c r="J81" s="208"/>
      <c r="M81" s="246"/>
      <c r="N81" s="246"/>
      <c r="O81" s="246"/>
    </row>
    <row r="82" spans="1:15" x14ac:dyDescent="0.2">
      <c r="A82" s="206"/>
      <c r="B82" s="190"/>
      <c r="C82" s="190" t="s">
        <v>409</v>
      </c>
      <c r="D82" s="190"/>
      <c r="E82" s="190"/>
      <c r="F82" s="481">
        <v>0.13</v>
      </c>
      <c r="G82" s="190"/>
      <c r="H82" s="190"/>
      <c r="I82" s="480">
        <f>$I$79*F82</f>
        <v>0</v>
      </c>
      <c r="J82" s="208"/>
      <c r="M82" s="246"/>
      <c r="N82" s="246"/>
      <c r="O82" s="246"/>
    </row>
    <row r="83" spans="1:15" x14ac:dyDescent="0.2">
      <c r="A83" s="206"/>
      <c r="B83" s="190"/>
      <c r="C83" s="190" t="s">
        <v>410</v>
      </c>
      <c r="D83" s="190"/>
      <c r="E83" s="190"/>
      <c r="F83" s="481">
        <v>0.15</v>
      </c>
      <c r="G83" s="190"/>
      <c r="H83" s="190"/>
      <c r="I83" s="480">
        <f>$I$79*F83</f>
        <v>0</v>
      </c>
      <c r="J83" s="208"/>
      <c r="K83" s="225"/>
      <c r="M83" s="246"/>
      <c r="N83" s="246"/>
      <c r="O83" s="246"/>
    </row>
    <row r="84" spans="1:15" x14ac:dyDescent="0.2">
      <c r="A84" s="206"/>
      <c r="B84" s="190"/>
      <c r="C84" s="190" t="s">
        <v>411</v>
      </c>
      <c r="D84" s="190"/>
      <c r="E84" s="190"/>
      <c r="F84" s="481">
        <v>0.02</v>
      </c>
      <c r="G84" s="190"/>
      <c r="H84" s="190"/>
      <c r="I84" s="480">
        <f>$I$79*F84</f>
        <v>0</v>
      </c>
      <c r="J84" s="208"/>
      <c r="K84" s="225"/>
      <c r="M84" s="246"/>
      <c r="N84" s="246"/>
      <c r="O84" s="246"/>
    </row>
    <row r="85" spans="1:15" ht="11.25" customHeight="1" x14ac:dyDescent="0.2">
      <c r="A85" s="206"/>
      <c r="B85" s="491" t="s">
        <v>579</v>
      </c>
      <c r="C85" s="190" t="s">
        <v>53</v>
      </c>
      <c r="D85" s="190"/>
      <c r="E85" s="190"/>
      <c r="F85" s="481">
        <v>5.9999999999999995E-4</v>
      </c>
      <c r="G85" s="190"/>
      <c r="H85" s="557" t="s">
        <v>181</v>
      </c>
      <c r="I85" s="480">
        <f>IF(H85=$M$63,0,$I$79*F85)</f>
        <v>0</v>
      </c>
      <c r="J85" s="208"/>
      <c r="M85" s="246"/>
      <c r="N85" s="246"/>
      <c r="O85" s="246"/>
    </row>
    <row r="86" spans="1:15" x14ac:dyDescent="0.2">
      <c r="A86" s="206"/>
      <c r="B86" s="190"/>
      <c r="C86" s="190" t="s">
        <v>54</v>
      </c>
      <c r="D86" s="190"/>
      <c r="E86" s="213"/>
      <c r="F86" s="481">
        <v>2.2000000000000001E-3</v>
      </c>
      <c r="G86" s="190"/>
      <c r="H86" s="486">
        <f>SUM(F82:F86)</f>
        <v>0.30280000000000001</v>
      </c>
      <c r="I86" s="480">
        <f>$I$79*F86</f>
        <v>0</v>
      </c>
      <c r="J86" s="238"/>
      <c r="N86" s="189"/>
    </row>
    <row r="87" spans="1:15" x14ac:dyDescent="0.2">
      <c r="A87" s="206"/>
      <c r="B87" s="504" t="s">
        <v>586</v>
      </c>
      <c r="C87" s="190" t="s">
        <v>55</v>
      </c>
      <c r="D87" s="190"/>
      <c r="E87" s="771"/>
      <c r="F87" s="771"/>
      <c r="G87" s="190"/>
      <c r="H87" s="190"/>
      <c r="I87" s="555">
        <v>0</v>
      </c>
      <c r="J87" s="208"/>
      <c r="N87" s="189"/>
    </row>
    <row r="88" spans="1:15" ht="11.25" customHeight="1" x14ac:dyDescent="0.2">
      <c r="A88" s="206"/>
      <c r="B88" s="228"/>
      <c r="C88" s="237"/>
      <c r="D88" s="215"/>
      <c r="E88" s="226"/>
      <c r="F88" s="226"/>
      <c r="G88" s="215"/>
      <c r="H88" s="215"/>
      <c r="I88" s="207"/>
      <c r="J88" s="208"/>
      <c r="N88" s="189"/>
    </row>
    <row r="89" spans="1:15" ht="14.25" customHeight="1" x14ac:dyDescent="0.2">
      <c r="A89" s="200"/>
      <c r="B89" s="201" t="s">
        <v>401</v>
      </c>
      <c r="C89" s="201"/>
      <c r="D89" s="201"/>
      <c r="E89" s="201"/>
      <c r="F89" s="201"/>
      <c r="G89" s="201"/>
      <c r="H89" s="201"/>
      <c r="I89" s="487">
        <f>SUM(I79,I82:I87)</f>
        <v>0</v>
      </c>
      <c r="J89" s="205"/>
      <c r="M89" s="249">
        <f>IF(I65+I108&gt;0,0,M79+I82+I83+I84+I85+I86+I87)</f>
        <v>0</v>
      </c>
      <c r="N89" s="189"/>
    </row>
    <row r="90" spans="1:15" ht="12" thickBot="1" x14ac:dyDescent="0.25">
      <c r="A90" s="221"/>
      <c r="B90" s="488"/>
      <c r="C90" s="443"/>
      <c r="D90" s="443"/>
      <c r="E90" s="443"/>
      <c r="F90" s="443"/>
      <c r="G90" s="443"/>
      <c r="H90" s="443"/>
      <c r="I90" s="489"/>
      <c r="J90" s="222"/>
    </row>
    <row r="91" spans="1:15" ht="11.25" customHeight="1" x14ac:dyDescent="0.2">
      <c r="A91" s="214"/>
      <c r="B91" s="232"/>
      <c r="C91" s="232"/>
      <c r="D91" s="232"/>
      <c r="E91" s="232"/>
      <c r="F91" s="232"/>
      <c r="G91" s="232"/>
      <c r="H91" s="232"/>
      <c r="I91" s="233"/>
      <c r="J91" s="217"/>
    </row>
    <row r="92" spans="1:15" s="234" customFormat="1" ht="4.5" customHeight="1" x14ac:dyDescent="0.2">
      <c r="A92" s="214"/>
      <c r="B92" s="215"/>
      <c r="C92" s="215"/>
      <c r="D92" s="215"/>
      <c r="E92" s="215"/>
      <c r="F92" s="215"/>
      <c r="G92" s="215"/>
      <c r="H92" s="215"/>
      <c r="I92" s="216"/>
      <c r="J92" s="217"/>
      <c r="M92" s="250"/>
      <c r="N92" s="250"/>
    </row>
    <row r="93" spans="1:15" ht="12" x14ac:dyDescent="0.2">
      <c r="A93" s="200"/>
      <c r="B93" s="201" t="s">
        <v>381</v>
      </c>
      <c r="C93" s="202"/>
      <c r="D93" s="202"/>
      <c r="E93" s="202"/>
      <c r="F93" s="202"/>
      <c r="G93" s="202"/>
      <c r="H93" s="202"/>
      <c r="I93" s="204"/>
      <c r="J93" s="205"/>
    </row>
    <row r="94" spans="1:15" ht="4.5" customHeight="1" x14ac:dyDescent="0.2">
      <c r="A94" s="206"/>
      <c r="B94" s="190"/>
      <c r="C94" s="190"/>
      <c r="D94" s="190"/>
      <c r="E94" s="190"/>
      <c r="F94" s="190"/>
      <c r="G94" s="190"/>
      <c r="H94" s="190"/>
      <c r="I94" s="207"/>
      <c r="J94" s="208"/>
    </row>
    <row r="95" spans="1:15" x14ac:dyDescent="0.2">
      <c r="A95" s="206"/>
      <c r="B95" s="190" t="s">
        <v>383</v>
      </c>
      <c r="C95" s="190"/>
      <c r="D95" s="190"/>
      <c r="E95" s="190"/>
      <c r="F95" s="190"/>
      <c r="G95" s="190"/>
      <c r="H95" s="190"/>
      <c r="I95" s="551"/>
      <c r="J95" s="208"/>
    </row>
    <row r="96" spans="1:15" ht="4.5" customHeight="1" x14ac:dyDescent="0.2">
      <c r="A96" s="206"/>
      <c r="B96" s="190"/>
      <c r="C96" s="190"/>
      <c r="D96" s="190"/>
      <c r="E96" s="190"/>
      <c r="F96" s="190"/>
      <c r="G96" s="190"/>
      <c r="H96" s="190"/>
      <c r="I96" s="207"/>
      <c r="J96" s="208"/>
    </row>
    <row r="97" spans="1:14" ht="11.25" customHeight="1" x14ac:dyDescent="0.25">
      <c r="A97" s="206"/>
      <c r="B97" s="190" t="s">
        <v>384</v>
      </c>
      <c r="C97" s="769" t="s">
        <v>181</v>
      </c>
      <c r="D97" s="770"/>
      <c r="E97" s="190"/>
      <c r="F97" s="554"/>
      <c r="G97" s="190"/>
      <c r="H97" s="190" t="s">
        <v>38</v>
      </c>
      <c r="I97" s="551"/>
      <c r="J97" s="208"/>
    </row>
    <row r="98" spans="1:14" ht="4.5" customHeight="1" x14ac:dyDescent="0.2">
      <c r="A98" s="206"/>
      <c r="B98" s="190"/>
      <c r="C98" s="190"/>
      <c r="D98" s="190"/>
      <c r="E98" s="190"/>
      <c r="F98" s="190"/>
      <c r="G98" s="190"/>
      <c r="H98" s="190"/>
      <c r="I98" s="207"/>
      <c r="J98" s="208"/>
    </row>
    <row r="99" spans="1:14" x14ac:dyDescent="0.2">
      <c r="A99" s="206"/>
      <c r="B99" s="190" t="s">
        <v>31</v>
      </c>
      <c r="C99" s="190"/>
      <c r="D99" s="190"/>
      <c r="E99" s="246">
        <f>IF(F99&gt;1,I99-F99+1,0)</f>
        <v>0</v>
      </c>
      <c r="F99" s="551"/>
      <c r="G99" s="190"/>
      <c r="H99" s="190" t="s">
        <v>32</v>
      </c>
      <c r="I99" s="551"/>
      <c r="J99" s="208"/>
    </row>
    <row r="100" spans="1:14" ht="4.5" customHeight="1" x14ac:dyDescent="0.2">
      <c r="A100" s="206"/>
      <c r="B100" s="190"/>
      <c r="C100" s="190"/>
      <c r="D100" s="190"/>
      <c r="E100" s="190"/>
      <c r="F100" s="190"/>
      <c r="G100" s="190"/>
      <c r="H100" s="190"/>
      <c r="I100" s="207"/>
      <c r="J100" s="208"/>
    </row>
    <row r="101" spans="1:14" x14ac:dyDescent="0.2">
      <c r="A101" s="206"/>
      <c r="B101" s="190" t="s">
        <v>385</v>
      </c>
      <c r="C101" s="190"/>
      <c r="D101" s="190"/>
      <c r="E101" s="190"/>
      <c r="F101" s="190"/>
      <c r="G101" s="190"/>
      <c r="H101" s="190" t="s">
        <v>386</v>
      </c>
      <c r="I101" s="552"/>
      <c r="J101" s="208"/>
    </row>
    <row r="102" spans="1:14" ht="4.5" customHeight="1" x14ac:dyDescent="0.2">
      <c r="A102" s="206"/>
      <c r="B102" s="190"/>
      <c r="C102" s="190"/>
      <c r="D102" s="190"/>
      <c r="E102" s="190"/>
      <c r="F102" s="190"/>
      <c r="G102" s="190"/>
      <c r="H102" s="190"/>
      <c r="I102" s="207"/>
      <c r="J102" s="208"/>
    </row>
    <row r="103" spans="1:14" x14ac:dyDescent="0.2">
      <c r="A103" s="206"/>
      <c r="B103" s="190" t="s">
        <v>390</v>
      </c>
      <c r="C103" s="190"/>
      <c r="D103" s="190"/>
      <c r="E103" s="190"/>
      <c r="F103" s="190"/>
      <c r="G103" s="190"/>
      <c r="H103" s="190" t="s">
        <v>389</v>
      </c>
      <c r="I103" s="555"/>
      <c r="J103" s="208"/>
    </row>
    <row r="104" spans="1:14" ht="4.5" customHeight="1" x14ac:dyDescent="0.2">
      <c r="A104" s="206"/>
      <c r="B104" s="190"/>
      <c r="C104" s="190"/>
      <c r="D104" s="190"/>
      <c r="E104" s="190"/>
      <c r="F104" s="190"/>
      <c r="G104" s="190"/>
      <c r="H104" s="190"/>
      <c r="I104" s="207"/>
      <c r="J104" s="208"/>
    </row>
    <row r="105" spans="1:14" x14ac:dyDescent="0.2">
      <c r="A105" s="206"/>
      <c r="B105" s="190" t="s">
        <v>387</v>
      </c>
      <c r="C105" s="190"/>
      <c r="D105" s="190"/>
      <c r="E105" s="246">
        <f>E99/365*12</f>
        <v>0</v>
      </c>
      <c r="F105" s="190"/>
      <c r="G105" s="190"/>
      <c r="H105" s="190" t="s">
        <v>388</v>
      </c>
      <c r="I105" s="479">
        <f>ROUNDUP(I101*E105,0)</f>
        <v>0</v>
      </c>
      <c r="J105" s="208"/>
    </row>
    <row r="106" spans="1:14" ht="4.5" customHeight="1" x14ac:dyDescent="0.2">
      <c r="A106" s="206"/>
      <c r="B106" s="190"/>
      <c r="C106" s="190"/>
      <c r="D106" s="190"/>
      <c r="E106" s="190"/>
      <c r="F106" s="190"/>
      <c r="G106" s="190"/>
      <c r="H106" s="190"/>
      <c r="I106" s="207"/>
      <c r="J106" s="208"/>
    </row>
    <row r="107" spans="1:14" x14ac:dyDescent="0.2">
      <c r="A107" s="206"/>
      <c r="B107" s="190"/>
      <c r="C107" s="190"/>
      <c r="D107" s="190"/>
      <c r="E107" s="190"/>
      <c r="F107" s="190"/>
      <c r="G107" s="190"/>
      <c r="H107" s="190"/>
      <c r="I107" s="220"/>
      <c r="J107" s="208"/>
    </row>
    <row r="108" spans="1:14" ht="14.25" x14ac:dyDescent="0.2">
      <c r="A108" s="200"/>
      <c r="B108" s="201" t="s">
        <v>402</v>
      </c>
      <c r="C108" s="201"/>
      <c r="D108" s="201"/>
      <c r="E108" s="201"/>
      <c r="F108" s="201"/>
      <c r="G108" s="201"/>
      <c r="H108" s="201"/>
      <c r="I108" s="487">
        <f>I103*I105</f>
        <v>0</v>
      </c>
      <c r="J108" s="205"/>
      <c r="M108" s="249">
        <f>IF(I65+I89&gt;0,0,I103*I105)</f>
        <v>0</v>
      </c>
    </row>
    <row r="109" spans="1:14" ht="4.5" customHeight="1" x14ac:dyDescent="0.2">
      <c r="A109" s="206"/>
      <c r="B109" s="190"/>
      <c r="C109" s="190"/>
      <c r="D109" s="190"/>
      <c r="E109" s="190"/>
      <c r="F109" s="190"/>
      <c r="G109" s="190"/>
      <c r="H109" s="190"/>
      <c r="I109" s="207"/>
      <c r="J109" s="208"/>
    </row>
    <row r="110" spans="1:14" ht="11.25" customHeight="1" x14ac:dyDescent="0.2">
      <c r="A110" s="206"/>
      <c r="B110" s="228" t="s">
        <v>414</v>
      </c>
      <c r="C110" s="561"/>
      <c r="D110" s="190"/>
      <c r="E110" s="226" t="s">
        <v>399</v>
      </c>
      <c r="F110" s="560"/>
      <c r="G110" s="190"/>
      <c r="H110" s="190"/>
      <c r="I110" s="490">
        <f>C110*F110</f>
        <v>0</v>
      </c>
      <c r="J110" s="208"/>
    </row>
    <row r="111" spans="1:14" ht="11.25" customHeight="1" x14ac:dyDescent="0.2">
      <c r="A111" s="206"/>
      <c r="B111" s="231" t="s">
        <v>404</v>
      </c>
      <c r="C111" s="227"/>
      <c r="D111" s="190"/>
      <c r="E111" s="226"/>
      <c r="F111" s="229"/>
      <c r="G111" s="190"/>
      <c r="H111" s="190"/>
      <c r="I111" s="230"/>
      <c r="J111" s="208"/>
      <c r="N111" s="250"/>
    </row>
    <row r="112" spans="1:14" s="543" customFormat="1" ht="12" thickBot="1" x14ac:dyDescent="0.25">
      <c r="A112" s="538"/>
      <c r="B112" s="539"/>
      <c r="C112" s="540"/>
      <c r="D112" s="540"/>
      <c r="E112" s="540"/>
      <c r="F112" s="540"/>
      <c r="G112" s="540"/>
      <c r="H112" s="540"/>
      <c r="I112" s="541"/>
      <c r="J112" s="542"/>
    </row>
    <row r="113" spans="1:19" s="543" customFormat="1" hidden="1" x14ac:dyDescent="0.2">
      <c r="A113" s="544"/>
      <c r="B113" s="246"/>
      <c r="C113" s="246"/>
      <c r="D113" s="246"/>
      <c r="E113" s="372" t="s">
        <v>412</v>
      </c>
      <c r="F113" s="246" t="s">
        <v>413</v>
      </c>
      <c r="G113" s="246"/>
      <c r="H113" s="246"/>
      <c r="I113" s="370"/>
      <c r="J113" s="545"/>
      <c r="K113" s="249"/>
      <c r="L113" s="249"/>
      <c r="M113" s="249"/>
      <c r="N113" s="249"/>
      <c r="O113" s="249"/>
      <c r="P113" s="249"/>
      <c r="Q113" s="249"/>
      <c r="R113" s="249"/>
      <c r="S113" s="249"/>
    </row>
    <row r="114" spans="1:19" s="543" customFormat="1" hidden="1" x14ac:dyDescent="0.2">
      <c r="A114" s="544"/>
      <c r="B114" s="246"/>
      <c r="C114" s="246"/>
      <c r="D114" s="246"/>
      <c r="E114" s="492">
        <f>I101*12</f>
        <v>0</v>
      </c>
      <c r="F114" s="493">
        <f>I75*12</f>
        <v>0</v>
      </c>
      <c r="G114" s="246"/>
      <c r="H114" s="246"/>
      <c r="I114" s="370"/>
      <c r="J114" s="545"/>
      <c r="K114" s="249"/>
      <c r="L114" s="249"/>
      <c r="M114" s="249"/>
      <c r="N114" s="249"/>
      <c r="O114" s="249"/>
      <c r="P114" s="249"/>
      <c r="Q114" s="249"/>
      <c r="R114" s="249"/>
      <c r="S114" s="249"/>
    </row>
    <row r="115" spans="1:19" s="543" customFormat="1" hidden="1" x14ac:dyDescent="0.2">
      <c r="A115" s="544"/>
      <c r="B115" s="246"/>
      <c r="C115" s="246"/>
      <c r="D115" s="246"/>
      <c r="E115" s="492">
        <f>365.25/7</f>
        <v>52.178571428571431</v>
      </c>
      <c r="F115" s="492">
        <f>365.25/7</f>
        <v>52.178571428571431</v>
      </c>
      <c r="G115" s="246"/>
      <c r="H115" s="246"/>
      <c r="I115" s="370"/>
      <c r="J115" s="545"/>
      <c r="K115" s="249"/>
      <c r="L115" s="249"/>
      <c r="M115" s="249"/>
      <c r="N115" s="249"/>
      <c r="O115" s="249"/>
      <c r="P115" s="249"/>
      <c r="Q115" s="249"/>
      <c r="R115" s="249"/>
      <c r="S115" s="249"/>
    </row>
    <row r="116" spans="1:19" s="543" customFormat="1" hidden="1" x14ac:dyDescent="0.2">
      <c r="A116" s="544"/>
      <c r="B116" s="246"/>
      <c r="C116" s="246"/>
      <c r="D116" s="246"/>
      <c r="E116" s="492">
        <f>E114/E115</f>
        <v>0</v>
      </c>
      <c r="F116" s="492">
        <f>F114/F115</f>
        <v>0</v>
      </c>
      <c r="G116" s="246"/>
      <c r="H116" s="246"/>
      <c r="I116" s="370"/>
      <c r="J116" s="545"/>
      <c r="K116" s="249"/>
      <c r="L116" s="249"/>
      <c r="M116" s="249"/>
      <c r="N116" s="249"/>
      <c r="O116" s="249"/>
      <c r="P116" s="249"/>
      <c r="Q116" s="249"/>
      <c r="R116" s="249"/>
      <c r="S116" s="249"/>
    </row>
    <row r="117" spans="1:19" s="543" customFormat="1" x14ac:dyDescent="0.2">
      <c r="A117" s="544"/>
      <c r="B117" s="246"/>
      <c r="C117" s="246"/>
      <c r="D117" s="246"/>
      <c r="E117" s="494">
        <f>E116/40</f>
        <v>0</v>
      </c>
      <c r="F117" s="494">
        <f>F116/40</f>
        <v>0</v>
      </c>
      <c r="G117" s="246"/>
      <c r="H117" s="246"/>
      <c r="I117" s="370"/>
      <c r="J117" s="545"/>
      <c r="K117" s="249"/>
      <c r="L117" s="249"/>
      <c r="M117" s="249"/>
      <c r="N117" s="249"/>
      <c r="O117" s="249"/>
      <c r="P117" s="249"/>
      <c r="Q117" s="249"/>
      <c r="R117" s="249"/>
      <c r="S117" s="249"/>
    </row>
    <row r="118" spans="1:19" ht="14.25" x14ac:dyDescent="0.2">
      <c r="A118" s="206"/>
      <c r="B118" s="240" t="s">
        <v>403</v>
      </c>
      <c r="C118" s="190"/>
      <c r="D118" s="190"/>
      <c r="E118" s="372"/>
      <c r="F118" s="190"/>
      <c r="G118" s="190"/>
      <c r="H118" s="190"/>
      <c r="I118" s="190"/>
      <c r="J118" s="208"/>
    </row>
    <row r="119" spans="1:19" ht="15" thickBot="1" x14ac:dyDescent="0.25">
      <c r="A119" s="221"/>
      <c r="B119" s="241" t="s">
        <v>418</v>
      </c>
      <c r="C119" s="443"/>
      <c r="D119" s="443"/>
      <c r="E119" s="443"/>
      <c r="F119" s="443"/>
      <c r="G119" s="443"/>
      <c r="H119" s="443"/>
      <c r="I119" s="495"/>
      <c r="J119" s="222"/>
    </row>
    <row r="120" spans="1:19" x14ac:dyDescent="0.2">
      <c r="E120" s="189"/>
    </row>
    <row r="121" spans="1:19" x14ac:dyDescent="0.2">
      <c r="E121" s="189"/>
    </row>
    <row r="122" spans="1:19" x14ac:dyDescent="0.2">
      <c r="E122" s="189"/>
    </row>
  </sheetData>
  <sheetProtection algorithmName="SHA-512" hashValue="HQkbhRmxlAnd8bX5W2NUE1tfe7yBwcETyPhWCFPzYxAKcSyMMvUg3Puo6Uj54Qb/elcmgQl37Jzmtj9FbgjCuw==" saltValue="IF5Ercz7rb9JRxx7LM8VFg==" spinCount="100000" sheet="1" selectLockedCells="1"/>
  <customSheetViews>
    <customSheetView guid="{64EDB8CB-9FAE-442C-BA10-2255566A9D15}" showPageBreaks="1" fitToPage="1" printArea="1" hiddenRows="1" hiddenColumns="1">
      <selection activeCell="L1" sqref="L1:M1048576"/>
      <pageMargins left="0.78740157480314965" right="0.39370078740157483" top="0.39370078740157483" bottom="0.74803149606299213" header="0.31496062992125984" footer="0.31496062992125984"/>
      <pageSetup paperSize="9" scale="67" orientation="portrait" horizontalDpi="0" verticalDpi="0" r:id="rId1"/>
      <headerFooter>
        <oddFooter>&amp;L&amp;8Antrag auf Förderung 
Landkreis Altenburger Land&amp;C&amp;8&amp;A&amp;R&amp;8Datum der Antragstellung &amp;D</oddFooter>
      </headerFooter>
    </customSheetView>
    <customSheetView guid="{CB0F96DD-44E5-44A4-860F-548ECBB436AE}" showPageBreaks="1" fitToPage="1" printArea="1">
      <selection activeCell="L1" sqref="L1:M1048576"/>
      <pageMargins left="0.78740157480314965" right="0.39370078740157483" top="0.39370078740157483" bottom="0.74803149606299213" header="0.31496062992125984" footer="0.31496062992125984"/>
      <pageSetup paperSize="9" scale="67" orientation="portrait" horizontalDpi="0" verticalDpi="0" r:id="rId2"/>
      <headerFooter>
        <oddFooter>&amp;L&amp;8Antrag auf Förderung 
Landkreis Altenburger Land&amp;C&amp;8&amp;A&amp;R&amp;8Datum der Antragstellung &amp;D</oddFooter>
      </headerFooter>
    </customSheetView>
  </customSheetViews>
  <mergeCells count="17">
    <mergeCell ref="O56:R56"/>
    <mergeCell ref="O46:R46"/>
    <mergeCell ref="O49:R49"/>
    <mergeCell ref="O51:R51"/>
    <mergeCell ref="O53:R53"/>
    <mergeCell ref="O55:R55"/>
    <mergeCell ref="E87:F87"/>
    <mergeCell ref="C97:D97"/>
    <mergeCell ref="H2:I2"/>
    <mergeCell ref="C18:D18"/>
    <mergeCell ref="B45:G46"/>
    <mergeCell ref="E63:F63"/>
    <mergeCell ref="C71:D71"/>
    <mergeCell ref="E6:I6"/>
    <mergeCell ref="E8:I8"/>
    <mergeCell ref="E10:I10"/>
    <mergeCell ref="B24:F24"/>
  </mergeCells>
  <dataValidations disablePrompts="1" count="2">
    <dataValidation type="list" allowBlank="1" showInputMessage="1" showErrorMessage="1" sqref="C71 C97 C18">
      <formula1>$L$73:$L$75</formula1>
    </dataValidation>
    <dataValidation type="list" allowBlank="1" showInputMessage="1" showErrorMessage="1" sqref="H61 H85">
      <formula1>$M$61:$M$63</formula1>
    </dataValidation>
  </dataValidations>
  <pageMargins left="0.78740157480314965" right="0.62992125984251968" top="0.39370078740157483" bottom="0.39370078740157483" header="0.31496062992125984" footer="0.11811023622047244"/>
  <pageSetup paperSize="9" scale="69" orientation="portrait" horizontalDpi="0" verticalDpi="0" r:id="rId3"/>
  <headerFooter>
    <oddFooter>&amp;L&amp;8Antrag auf Förderung 
Landkreis Altenburger Land&amp;C&amp;8&amp;A&amp;R&amp;8Datum der Antragstellung &amp;D</oddFooter>
  </headerFooter>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0">
    <pageSetUpPr autoPageBreaks="0" fitToPage="1"/>
  </sheetPr>
  <dimension ref="A1:Z122"/>
  <sheetViews>
    <sheetView showGridLines="0" showRowColHeaders="0" zoomScaleNormal="100" workbookViewId="0">
      <selection activeCell="E6" sqref="E6:I6"/>
    </sheetView>
  </sheetViews>
  <sheetFormatPr baseColWidth="10" defaultColWidth="11.42578125" defaultRowHeight="11.25" x14ac:dyDescent="0.2"/>
  <cols>
    <col min="1" max="1" width="1.28515625" style="189" customWidth="1"/>
    <col min="2" max="2" width="27.28515625" style="189" customWidth="1"/>
    <col min="3" max="3" width="11.42578125" style="189" customWidth="1"/>
    <col min="4" max="4" width="2.140625" style="189" customWidth="1"/>
    <col min="5" max="5" width="12.7109375" style="193" customWidth="1"/>
    <col min="6" max="6" width="11.42578125" style="189" customWidth="1"/>
    <col min="7" max="7" width="2.140625" style="189" customWidth="1"/>
    <col min="8" max="8" width="16.85546875" style="189" customWidth="1"/>
    <col min="9" max="9" width="12.42578125" style="225" customWidth="1"/>
    <col min="10" max="10" width="1.28515625" style="189" customWidth="1"/>
    <col min="11" max="11" width="11.28515625" style="189" hidden="1" customWidth="1"/>
    <col min="12" max="12" width="14.28515625" style="189" hidden="1" customWidth="1"/>
    <col min="13" max="13" width="12" style="249" customWidth="1"/>
    <col min="14" max="14" width="11.42578125" style="249"/>
    <col min="15" max="21" width="11.42578125" style="189"/>
    <col min="22" max="22" width="11.42578125" style="189" customWidth="1"/>
    <col min="23" max="16384" width="11.42578125" style="189"/>
  </cols>
  <sheetData>
    <row r="1" spans="1:14" s="191" customFormat="1" ht="18" customHeight="1" x14ac:dyDescent="0.2">
      <c r="B1" s="191" t="s">
        <v>58</v>
      </c>
      <c r="E1" s="562"/>
      <c r="I1" s="192" t="str">
        <f ca="1">MID(CELL("Dateiname",$A$1),FIND("]",CELL("Dateiname",$A$1))+1,31)</f>
        <v>A1-P3</v>
      </c>
      <c r="M1" s="369"/>
      <c r="N1" s="369"/>
    </row>
    <row r="2" spans="1:14" ht="15.75" thickBot="1" x14ac:dyDescent="0.3">
      <c r="F2" s="194"/>
      <c r="G2" s="195" t="s">
        <v>85</v>
      </c>
      <c r="H2" s="772" t="str">
        <f>IF('Seite 1'!G17="","",'Seite 1'!G17)</f>
        <v/>
      </c>
      <c r="I2" s="773"/>
    </row>
    <row r="3" spans="1:14" ht="4.5" customHeight="1" x14ac:dyDescent="0.2">
      <c r="A3" s="196"/>
      <c r="B3" s="197"/>
      <c r="C3" s="197"/>
      <c r="D3" s="197"/>
      <c r="E3" s="197"/>
      <c r="F3" s="197"/>
      <c r="G3" s="197"/>
      <c r="H3" s="197"/>
      <c r="I3" s="198"/>
      <c r="J3" s="199"/>
    </row>
    <row r="4" spans="1:14" ht="12" x14ac:dyDescent="0.2">
      <c r="A4" s="200"/>
      <c r="B4" s="201" t="s">
        <v>22</v>
      </c>
      <c r="C4" s="202"/>
      <c r="D4" s="203"/>
      <c r="E4" s="202"/>
      <c r="F4" s="202"/>
      <c r="G4" s="202"/>
      <c r="H4" s="202"/>
      <c r="I4" s="204"/>
      <c r="J4" s="205"/>
    </row>
    <row r="5" spans="1:14" ht="4.5" customHeight="1" x14ac:dyDescent="0.2">
      <c r="A5" s="206"/>
      <c r="B5" s="190"/>
      <c r="C5" s="190"/>
      <c r="D5" s="190"/>
      <c r="E5" s="190"/>
      <c r="F5" s="190"/>
      <c r="G5" s="190"/>
      <c r="H5" s="190"/>
      <c r="I5" s="207"/>
      <c r="J5" s="208"/>
    </row>
    <row r="6" spans="1:14" ht="11.25" customHeight="1" x14ac:dyDescent="0.25">
      <c r="A6" s="206"/>
      <c r="B6" s="190" t="s">
        <v>23</v>
      </c>
      <c r="C6" s="190"/>
      <c r="D6" s="190"/>
      <c r="E6" s="776"/>
      <c r="F6" s="777"/>
      <c r="G6" s="777"/>
      <c r="H6" s="777"/>
      <c r="I6" s="770"/>
      <c r="J6" s="208"/>
    </row>
    <row r="7" spans="1:14" ht="4.5" customHeight="1" x14ac:dyDescent="0.2">
      <c r="A7" s="206"/>
      <c r="B7" s="190"/>
      <c r="C7" s="190"/>
      <c r="D7" s="190"/>
      <c r="E7" s="190"/>
      <c r="F7" s="190"/>
      <c r="G7" s="190"/>
      <c r="H7" s="190"/>
      <c r="I7" s="207"/>
      <c r="J7" s="208"/>
    </row>
    <row r="8" spans="1:14" ht="11.25" customHeight="1" x14ac:dyDescent="0.25">
      <c r="A8" s="206"/>
      <c r="B8" s="190" t="s">
        <v>24</v>
      </c>
      <c r="C8" s="190"/>
      <c r="D8" s="190"/>
      <c r="E8" s="776"/>
      <c r="F8" s="777"/>
      <c r="G8" s="777"/>
      <c r="H8" s="777"/>
      <c r="I8" s="770"/>
      <c r="J8" s="208"/>
    </row>
    <row r="9" spans="1:14" ht="4.5" customHeight="1" x14ac:dyDescent="0.2">
      <c r="A9" s="206"/>
      <c r="B9" s="190"/>
      <c r="C9" s="190"/>
      <c r="D9" s="190"/>
      <c r="E9" s="190"/>
      <c r="F9" s="190"/>
      <c r="G9" s="190"/>
      <c r="H9" s="190"/>
      <c r="I9" s="207"/>
      <c r="J9" s="208"/>
    </row>
    <row r="10" spans="1:14" ht="11.25" customHeight="1" x14ac:dyDescent="0.25">
      <c r="A10" s="206"/>
      <c r="B10" s="190" t="s">
        <v>25</v>
      </c>
      <c r="C10" s="190"/>
      <c r="D10" s="190"/>
      <c r="E10" s="776"/>
      <c r="F10" s="777"/>
      <c r="G10" s="777"/>
      <c r="H10" s="777"/>
      <c r="I10" s="770"/>
      <c r="J10" s="208"/>
    </row>
    <row r="11" spans="1:14" ht="4.5" customHeight="1" x14ac:dyDescent="0.2">
      <c r="A11" s="206"/>
      <c r="B11" s="190"/>
      <c r="C11" s="190"/>
      <c r="D11" s="190"/>
      <c r="E11" s="190"/>
      <c r="F11" s="190"/>
      <c r="G11" s="190"/>
      <c r="H11" s="190"/>
      <c r="I11" s="207"/>
      <c r="J11" s="208"/>
    </row>
    <row r="12" spans="1:14" x14ac:dyDescent="0.2">
      <c r="A12" s="206"/>
      <c r="B12" s="190" t="s">
        <v>26</v>
      </c>
      <c r="C12" s="190"/>
      <c r="D12" s="190"/>
      <c r="E12" s="190"/>
      <c r="F12" s="190"/>
      <c r="G12" s="190"/>
      <c r="H12" s="190"/>
      <c r="I12" s="551"/>
      <c r="J12" s="208"/>
    </row>
    <row r="13" spans="1:14" ht="4.5" customHeight="1" thickBot="1" x14ac:dyDescent="0.25">
      <c r="A13" s="206"/>
      <c r="B13" s="190"/>
      <c r="C13" s="190"/>
      <c r="D13" s="190"/>
      <c r="E13" s="190"/>
      <c r="F13" s="190"/>
      <c r="G13" s="190"/>
      <c r="H13" s="190"/>
      <c r="I13" s="457"/>
      <c r="J13" s="208"/>
    </row>
    <row r="14" spans="1:14" ht="12" customHeight="1" x14ac:dyDescent="0.2">
      <c r="A14" s="196"/>
      <c r="B14" s="458" t="s">
        <v>382</v>
      </c>
      <c r="C14" s="197"/>
      <c r="D14" s="197"/>
      <c r="E14" s="197"/>
      <c r="F14" s="197"/>
      <c r="G14" s="197"/>
      <c r="H14" s="197"/>
      <c r="I14" s="198"/>
      <c r="J14" s="199"/>
    </row>
    <row r="15" spans="1:14" ht="4.5" customHeight="1" x14ac:dyDescent="0.2">
      <c r="A15" s="206"/>
      <c r="B15" s="190"/>
      <c r="C15" s="190"/>
      <c r="D15" s="190"/>
      <c r="E15" s="190"/>
      <c r="F15" s="190"/>
      <c r="G15" s="190"/>
      <c r="H15" s="190"/>
      <c r="I15" s="207"/>
      <c r="J15" s="208"/>
    </row>
    <row r="16" spans="1:14" x14ac:dyDescent="0.2">
      <c r="A16" s="206"/>
      <c r="B16" s="190" t="s">
        <v>27</v>
      </c>
      <c r="C16" s="190"/>
      <c r="D16" s="190"/>
      <c r="E16" s="190"/>
      <c r="F16" s="190"/>
      <c r="G16" s="190"/>
      <c r="H16" s="190"/>
      <c r="I16" s="551"/>
      <c r="J16" s="208"/>
    </row>
    <row r="17" spans="1:22" ht="4.5" customHeight="1" x14ac:dyDescent="0.2">
      <c r="A17" s="206"/>
      <c r="B17" s="190"/>
      <c r="C17" s="190"/>
      <c r="D17" s="190"/>
      <c r="E17" s="190"/>
      <c r="F17" s="190"/>
      <c r="G17" s="190"/>
      <c r="H17" s="190"/>
      <c r="I17" s="207"/>
      <c r="J17" s="208"/>
    </row>
    <row r="18" spans="1:22" ht="11.25" customHeight="1" x14ac:dyDescent="0.25">
      <c r="A18" s="206"/>
      <c r="B18" s="190" t="s">
        <v>28</v>
      </c>
      <c r="C18" s="769" t="s">
        <v>181</v>
      </c>
      <c r="D18" s="770"/>
      <c r="E18" s="218" t="s">
        <v>408</v>
      </c>
      <c r="F18" s="554"/>
      <c r="G18" s="190"/>
      <c r="H18" s="190" t="s">
        <v>38</v>
      </c>
      <c r="I18" s="551"/>
      <c r="J18" s="208"/>
    </row>
    <row r="19" spans="1:22" ht="4.5" customHeight="1" x14ac:dyDescent="0.2">
      <c r="A19" s="206"/>
      <c r="B19" s="190"/>
      <c r="C19" s="190"/>
      <c r="D19" s="190"/>
      <c r="E19" s="190"/>
      <c r="F19" s="190"/>
      <c r="G19" s="190"/>
      <c r="H19" s="190"/>
      <c r="I19" s="207"/>
      <c r="J19" s="208"/>
    </row>
    <row r="20" spans="1:22" x14ac:dyDescent="0.2">
      <c r="A20" s="206"/>
      <c r="B20" s="190" t="s">
        <v>31</v>
      </c>
      <c r="C20" s="190"/>
      <c r="D20" s="190"/>
      <c r="E20" s="190"/>
      <c r="F20" s="553"/>
      <c r="G20" s="190"/>
      <c r="H20" s="190" t="s">
        <v>32</v>
      </c>
      <c r="I20" s="551"/>
      <c r="J20" s="208"/>
    </row>
    <row r="21" spans="1:22" ht="4.5" customHeight="1" x14ac:dyDescent="0.2">
      <c r="A21" s="206"/>
      <c r="B21" s="190"/>
      <c r="C21" s="190"/>
      <c r="D21" s="190"/>
      <c r="E21" s="190"/>
      <c r="F21" s="190"/>
      <c r="G21" s="190"/>
      <c r="H21" s="190"/>
      <c r="I21" s="207"/>
      <c r="J21" s="208"/>
    </row>
    <row r="22" spans="1:22" ht="12.75" x14ac:dyDescent="0.2">
      <c r="A22" s="206"/>
      <c r="B22" s="190" t="s">
        <v>442</v>
      </c>
      <c r="C22" s="190"/>
      <c r="D22" s="190"/>
      <c r="E22" s="190"/>
      <c r="F22" s="190"/>
      <c r="G22" s="190"/>
      <c r="H22" s="190" t="s">
        <v>33</v>
      </c>
      <c r="I22" s="552">
        <v>39</v>
      </c>
      <c r="J22" s="208"/>
      <c r="O22" s="191" t="s">
        <v>529</v>
      </c>
    </row>
    <row r="23" spans="1:22" ht="4.5" customHeight="1" x14ac:dyDescent="0.2">
      <c r="A23" s="206"/>
      <c r="B23" s="190"/>
      <c r="C23" s="190"/>
      <c r="D23" s="190"/>
      <c r="E23" s="190"/>
      <c r="F23" s="190"/>
      <c r="G23" s="190"/>
      <c r="H23" s="190"/>
      <c r="I23" s="207"/>
      <c r="J23" s="208"/>
    </row>
    <row r="24" spans="1:22" ht="35.25" customHeight="1" x14ac:dyDescent="0.25">
      <c r="A24" s="206"/>
      <c r="B24" s="778" t="s">
        <v>530</v>
      </c>
      <c r="C24" s="779"/>
      <c r="D24" s="779"/>
      <c r="E24" s="779"/>
      <c r="F24" s="779"/>
      <c r="G24" s="190"/>
      <c r="H24" s="218" t="s">
        <v>388</v>
      </c>
      <c r="I24" s="479" t="str">
        <f>IF(U41&gt;0,U64,"")</f>
        <v/>
      </c>
      <c r="J24" s="208"/>
      <c r="O24" s="414"/>
      <c r="P24" s="426" t="s">
        <v>510</v>
      </c>
      <c r="Q24" s="426"/>
      <c r="R24" s="426"/>
      <c r="S24" s="426"/>
      <c r="T24" s="426"/>
      <c r="U24" s="426">
        <v>2088</v>
      </c>
      <c r="V24" s="426" t="s">
        <v>511</v>
      </c>
    </row>
    <row r="25" spans="1:22" ht="4.5" customHeight="1" x14ac:dyDescent="0.2">
      <c r="A25" s="206"/>
      <c r="B25" s="190"/>
      <c r="C25" s="190"/>
      <c r="D25" s="190"/>
      <c r="E25" s="190"/>
      <c r="F25" s="190"/>
      <c r="G25" s="190"/>
      <c r="H25" s="190"/>
      <c r="I25" s="207"/>
      <c r="J25" s="208"/>
    </row>
    <row r="26" spans="1:22" ht="12.75" x14ac:dyDescent="0.2">
      <c r="A26" s="206"/>
      <c r="B26" s="190" t="s">
        <v>29</v>
      </c>
      <c r="C26" s="190"/>
      <c r="D26" s="190"/>
      <c r="E26" s="190"/>
      <c r="F26" s="190"/>
      <c r="G26" s="190"/>
      <c r="H26" s="190" t="s">
        <v>33</v>
      </c>
      <c r="I26" s="552"/>
      <c r="J26" s="208"/>
      <c r="O26" s="429" t="s">
        <v>512</v>
      </c>
    </row>
    <row r="27" spans="1:22" ht="4.5" customHeight="1" x14ac:dyDescent="0.2">
      <c r="A27" s="206"/>
      <c r="B27" s="190"/>
      <c r="C27" s="190"/>
      <c r="D27" s="190"/>
      <c r="E27" s="190"/>
      <c r="F27" s="190"/>
      <c r="G27" s="190"/>
      <c r="H27" s="190"/>
      <c r="I27" s="207"/>
      <c r="J27" s="208"/>
    </row>
    <row r="28" spans="1:22" ht="12.75" x14ac:dyDescent="0.2">
      <c r="A28" s="206"/>
      <c r="B28" s="190" t="s">
        <v>30</v>
      </c>
      <c r="C28" s="190"/>
      <c r="D28" s="190"/>
      <c r="E28" s="190"/>
      <c r="F28" s="190"/>
      <c r="G28" s="190"/>
      <c r="H28" s="190" t="s">
        <v>33</v>
      </c>
      <c r="I28" s="552"/>
      <c r="J28" s="208"/>
      <c r="O28" s="399" t="s">
        <v>513</v>
      </c>
    </row>
    <row r="29" spans="1:22" ht="4.5" customHeight="1" x14ac:dyDescent="0.2">
      <c r="A29" s="206"/>
      <c r="B29" s="190"/>
      <c r="C29" s="190"/>
      <c r="D29" s="190"/>
      <c r="E29" s="190"/>
      <c r="F29" s="190"/>
      <c r="G29" s="190"/>
      <c r="H29" s="190"/>
      <c r="I29" s="207"/>
      <c r="J29" s="208"/>
    </row>
    <row r="30" spans="1:22" ht="11.25" customHeight="1" x14ac:dyDescent="0.2">
      <c r="A30" s="206"/>
      <c r="B30" s="190" t="s">
        <v>56</v>
      </c>
      <c r="C30" s="190"/>
      <c r="D30" s="190"/>
      <c r="E30" s="190"/>
      <c r="F30" s="190"/>
      <c r="G30" s="190"/>
      <c r="H30" s="190"/>
      <c r="I30" s="559">
        <v>0</v>
      </c>
      <c r="J30" s="208"/>
      <c r="O30" s="563"/>
      <c r="P30" s="409" t="s">
        <v>514</v>
      </c>
      <c r="Q30" s="409"/>
      <c r="R30" s="424"/>
      <c r="S30" s="412">
        <f>O30*8</f>
        <v>0</v>
      </c>
      <c r="T30" s="424" t="s">
        <v>511</v>
      </c>
    </row>
    <row r="31" spans="1:22" ht="4.5" customHeight="1" x14ac:dyDescent="0.2">
      <c r="A31" s="206"/>
      <c r="B31" s="190"/>
      <c r="C31" s="190"/>
      <c r="D31" s="190"/>
      <c r="E31" s="190"/>
      <c r="F31" s="190"/>
      <c r="G31" s="190"/>
      <c r="H31" s="190"/>
      <c r="I31" s="207"/>
      <c r="J31" s="208"/>
    </row>
    <row r="32" spans="1:22" ht="11.25" customHeight="1" x14ac:dyDescent="0.2">
      <c r="A32" s="206"/>
      <c r="B32" s="212" t="s">
        <v>57</v>
      </c>
      <c r="C32" s="190"/>
      <c r="D32" s="190"/>
      <c r="E32" s="190"/>
      <c r="F32" s="190"/>
      <c r="G32" s="190"/>
      <c r="H32" s="190"/>
      <c r="I32" s="559">
        <v>0</v>
      </c>
      <c r="J32" s="208"/>
      <c r="O32" s="563"/>
      <c r="P32" s="409" t="s">
        <v>515</v>
      </c>
      <c r="Q32" s="409"/>
      <c r="R32" s="424"/>
      <c r="S32" s="412">
        <f>O32*8</f>
        <v>0</v>
      </c>
      <c r="T32" s="424" t="s">
        <v>511</v>
      </c>
    </row>
    <row r="33" spans="1:26" ht="4.5" customHeight="1" x14ac:dyDescent="0.2">
      <c r="A33" s="206"/>
      <c r="B33" s="212"/>
      <c r="C33" s="190"/>
      <c r="D33" s="190"/>
      <c r="E33" s="190"/>
      <c r="F33" s="190"/>
      <c r="G33" s="190"/>
      <c r="H33" s="190"/>
      <c r="I33" s="436"/>
      <c r="J33" s="208"/>
      <c r="O33" s="461"/>
      <c r="P33" s="437"/>
      <c r="Q33" s="437"/>
      <c r="R33" s="437"/>
      <c r="S33" s="437"/>
      <c r="T33" s="437"/>
    </row>
    <row r="34" spans="1:26" ht="12.75" x14ac:dyDescent="0.2">
      <c r="A34" s="206"/>
      <c r="B34" s="190"/>
      <c r="C34" s="190"/>
      <c r="D34" s="190"/>
      <c r="E34" s="190"/>
      <c r="F34" s="190"/>
      <c r="G34" s="190"/>
      <c r="H34" s="190"/>
      <c r="I34" s="190"/>
      <c r="J34" s="208"/>
      <c r="O34" s="563"/>
      <c r="P34" s="409" t="s">
        <v>516</v>
      </c>
      <c r="Q34" s="409"/>
      <c r="R34" s="424"/>
      <c r="S34" s="412">
        <f>O34*8</f>
        <v>0</v>
      </c>
      <c r="T34" s="424" t="s">
        <v>511</v>
      </c>
    </row>
    <row r="35" spans="1:26" ht="4.5" customHeight="1" x14ac:dyDescent="0.2">
      <c r="A35" s="214"/>
      <c r="B35" s="215"/>
      <c r="C35" s="215"/>
      <c r="D35" s="215"/>
      <c r="E35" s="215"/>
      <c r="F35" s="215"/>
      <c r="G35" s="215"/>
      <c r="H35" s="215"/>
      <c r="I35" s="216"/>
      <c r="J35" s="217"/>
    </row>
    <row r="36" spans="1:26" ht="12.75" x14ac:dyDescent="0.2">
      <c r="A36" s="200"/>
      <c r="B36" s="201" t="s">
        <v>34</v>
      </c>
      <c r="C36" s="202"/>
      <c r="D36" s="202"/>
      <c r="E36" s="211"/>
      <c r="F36" s="202"/>
      <c r="G36" s="202"/>
      <c r="H36" s="202"/>
      <c r="I36" s="204"/>
      <c r="J36" s="205"/>
      <c r="O36" s="563"/>
      <c r="P36" s="409" t="s">
        <v>517</v>
      </c>
      <c r="Q36" s="409"/>
      <c r="R36" s="424"/>
      <c r="S36" s="412">
        <f>O36*8</f>
        <v>0</v>
      </c>
      <c r="T36" s="424" t="s">
        <v>511</v>
      </c>
    </row>
    <row r="37" spans="1:26" ht="4.5" customHeight="1" x14ac:dyDescent="0.2">
      <c r="A37" s="206"/>
      <c r="B37" s="190"/>
      <c r="C37" s="190"/>
      <c r="D37" s="190"/>
      <c r="E37" s="190"/>
      <c r="F37" s="190"/>
      <c r="G37" s="190"/>
      <c r="H37" s="190"/>
      <c r="I37" s="207"/>
      <c r="J37" s="208"/>
    </row>
    <row r="38" spans="1:26" ht="12.75" x14ac:dyDescent="0.2">
      <c r="A38" s="206"/>
      <c r="B38" s="212" t="s">
        <v>39</v>
      </c>
      <c r="C38" s="554" t="s">
        <v>37</v>
      </c>
      <c r="D38" s="190"/>
      <c r="E38" s="218" t="s">
        <v>35</v>
      </c>
      <c r="F38" s="554"/>
      <c r="G38" s="190"/>
      <c r="H38" s="218" t="s">
        <v>36</v>
      </c>
      <c r="I38" s="554"/>
      <c r="J38" s="208"/>
      <c r="O38" s="563"/>
      <c r="P38" s="409" t="s">
        <v>518</v>
      </c>
      <c r="Q38" s="409"/>
      <c r="R38" s="424"/>
      <c r="S38" s="412">
        <f>O38*8</f>
        <v>0</v>
      </c>
      <c r="T38" s="424" t="s">
        <v>511</v>
      </c>
    </row>
    <row r="39" spans="1:26" x14ac:dyDescent="0.2">
      <c r="A39" s="206"/>
      <c r="B39" s="190"/>
      <c r="C39" s="190"/>
      <c r="D39" s="190"/>
      <c r="E39" s="213"/>
      <c r="F39" s="190"/>
      <c r="G39" s="190"/>
      <c r="H39" s="190"/>
      <c r="I39" s="207"/>
      <c r="J39" s="208"/>
    </row>
    <row r="40" spans="1:26" ht="4.5" customHeight="1" x14ac:dyDescent="0.2">
      <c r="A40" s="206"/>
      <c r="B40" s="190"/>
      <c r="C40" s="190"/>
      <c r="D40" s="190"/>
      <c r="E40" s="190"/>
      <c r="F40" s="190"/>
      <c r="G40" s="190"/>
      <c r="H40" s="190"/>
      <c r="I40" s="207"/>
      <c r="J40" s="208"/>
    </row>
    <row r="41" spans="1:26" ht="12.75" x14ac:dyDescent="0.2">
      <c r="A41" s="200"/>
      <c r="B41" s="201" t="s">
        <v>40</v>
      </c>
      <c r="C41" s="202"/>
      <c r="D41" s="202"/>
      <c r="E41" s="211"/>
      <c r="F41" s="202"/>
      <c r="G41" s="202"/>
      <c r="H41" s="202"/>
      <c r="I41" s="204"/>
      <c r="J41" s="205"/>
      <c r="O41" s="414"/>
      <c r="P41" s="427" t="s">
        <v>519</v>
      </c>
      <c r="Q41" s="426"/>
      <c r="R41" s="426"/>
      <c r="S41" s="426"/>
      <c r="T41" s="413"/>
      <c r="U41" s="426">
        <f>SUM(S30,S32,S34,S36,S38)</f>
        <v>0</v>
      </c>
      <c r="V41" s="426" t="s">
        <v>511</v>
      </c>
    </row>
    <row r="42" spans="1:26" ht="4.5" customHeight="1" x14ac:dyDescent="0.2">
      <c r="A42" s="206"/>
      <c r="B42" s="190"/>
      <c r="C42" s="190"/>
      <c r="D42" s="190"/>
      <c r="E42" s="190"/>
      <c r="F42" s="190"/>
      <c r="G42" s="190"/>
      <c r="H42" s="190"/>
      <c r="I42" s="207"/>
      <c r="J42" s="208"/>
    </row>
    <row r="43" spans="1:26" x14ac:dyDescent="0.2">
      <c r="A43" s="206"/>
      <c r="B43" s="190"/>
      <c r="C43" s="190"/>
      <c r="D43" s="190"/>
      <c r="E43" s="213"/>
      <c r="F43" s="190"/>
      <c r="G43" s="190"/>
      <c r="H43" s="190" t="s">
        <v>42</v>
      </c>
      <c r="I43" s="207" t="s">
        <v>41</v>
      </c>
      <c r="J43" s="208"/>
    </row>
    <row r="44" spans="1:26" ht="12.75" x14ac:dyDescent="0.2">
      <c r="A44" s="206"/>
      <c r="B44" s="190" t="s">
        <v>400</v>
      </c>
      <c r="C44" s="190"/>
      <c r="D44" s="190"/>
      <c r="E44" s="213"/>
      <c r="F44" s="190"/>
      <c r="G44" s="190"/>
      <c r="H44" s="552"/>
      <c r="I44" s="555">
        <v>0</v>
      </c>
      <c r="J44" s="208"/>
      <c r="O44" s="429" t="s">
        <v>520</v>
      </c>
    </row>
    <row r="45" spans="1:26" ht="11.25" customHeight="1" x14ac:dyDescent="0.2">
      <c r="A45" s="206"/>
      <c r="B45" s="774" t="s">
        <v>43</v>
      </c>
      <c r="C45" s="774"/>
      <c r="D45" s="774"/>
      <c r="E45" s="774"/>
      <c r="F45" s="774"/>
      <c r="G45" s="775"/>
      <c r="H45" s="552"/>
      <c r="I45" s="555">
        <v>0</v>
      </c>
      <c r="J45" s="208"/>
      <c r="O45" s="189" t="s">
        <v>528</v>
      </c>
      <c r="S45" s="189" t="s">
        <v>521</v>
      </c>
      <c r="T45" s="417"/>
    </row>
    <row r="46" spans="1:26" ht="15" x14ac:dyDescent="0.25">
      <c r="A46" s="206"/>
      <c r="B46" s="774"/>
      <c r="C46" s="774"/>
      <c r="D46" s="774"/>
      <c r="E46" s="774"/>
      <c r="F46" s="774"/>
      <c r="G46" s="775"/>
      <c r="H46" s="552"/>
      <c r="I46" s="555">
        <v>0</v>
      </c>
      <c r="J46" s="208"/>
      <c r="O46" s="780"/>
      <c r="P46" s="777"/>
      <c r="Q46" s="777"/>
      <c r="R46" s="781"/>
      <c r="S46" s="564"/>
      <c r="T46" s="424" t="s">
        <v>522</v>
      </c>
      <c r="U46" s="418"/>
    </row>
    <row r="47" spans="1:26" ht="4.5" customHeight="1" x14ac:dyDescent="0.2">
      <c r="A47" s="206"/>
      <c r="B47" s="190"/>
      <c r="C47" s="190"/>
      <c r="D47" s="190"/>
      <c r="E47" s="190"/>
      <c r="F47" s="190"/>
      <c r="G47" s="190"/>
      <c r="H47" s="190"/>
      <c r="I47" s="207"/>
      <c r="J47" s="208"/>
    </row>
    <row r="48" spans="1:26" ht="12.75" customHeight="1" x14ac:dyDescent="0.2">
      <c r="A48" s="206"/>
      <c r="B48" s="190"/>
      <c r="C48" s="190"/>
      <c r="D48" s="190"/>
      <c r="E48" s="213"/>
      <c r="F48" s="190"/>
      <c r="G48" s="190"/>
      <c r="H48" s="190"/>
      <c r="I48" s="207"/>
      <c r="J48" s="208"/>
      <c r="U48" s="430"/>
      <c r="Z48" s="234"/>
    </row>
    <row r="49" spans="1:26" ht="15" customHeight="1" x14ac:dyDescent="0.25">
      <c r="A49" s="206"/>
      <c r="B49" s="190" t="s">
        <v>44</v>
      </c>
      <c r="C49" s="190" t="s">
        <v>45</v>
      </c>
      <c r="D49" s="190"/>
      <c r="E49" s="555">
        <v>0</v>
      </c>
      <c r="F49" s="190"/>
      <c r="G49" s="190"/>
      <c r="H49" s="190"/>
      <c r="I49" s="480">
        <f>(H44+H45+H46)*E49</f>
        <v>0</v>
      </c>
      <c r="J49" s="208"/>
      <c r="O49" s="780"/>
      <c r="P49" s="777"/>
      <c r="Q49" s="777"/>
      <c r="R49" s="781"/>
      <c r="S49" s="564"/>
      <c r="T49" s="424" t="s">
        <v>522</v>
      </c>
      <c r="U49" s="190"/>
    </row>
    <row r="50" spans="1:26" ht="4.5" customHeight="1" x14ac:dyDescent="0.2">
      <c r="A50" s="206"/>
      <c r="B50" s="190"/>
      <c r="C50" s="190"/>
      <c r="D50" s="190"/>
      <c r="E50" s="190"/>
      <c r="F50" s="190"/>
      <c r="G50" s="190"/>
      <c r="H50" s="190"/>
      <c r="I50" s="207"/>
      <c r="J50" s="208"/>
      <c r="U50" s="190"/>
    </row>
    <row r="51" spans="1:26" ht="15" x14ac:dyDescent="0.25">
      <c r="A51" s="206"/>
      <c r="B51" s="190" t="s">
        <v>587</v>
      </c>
      <c r="C51" s="190"/>
      <c r="D51" s="190"/>
      <c r="E51" s="213"/>
      <c r="F51" s="190"/>
      <c r="G51" s="190"/>
      <c r="H51" s="190"/>
      <c r="I51" s="555">
        <v>0</v>
      </c>
      <c r="J51" s="208"/>
      <c r="O51" s="780"/>
      <c r="P51" s="777"/>
      <c r="Q51" s="777"/>
      <c r="R51" s="781"/>
      <c r="S51" s="564"/>
      <c r="T51" s="424" t="s">
        <v>522</v>
      </c>
      <c r="U51" s="430"/>
    </row>
    <row r="52" spans="1:26" x14ac:dyDescent="0.2">
      <c r="A52" s="206"/>
      <c r="B52" s="190"/>
      <c r="C52" s="190"/>
      <c r="D52" s="190"/>
      <c r="E52" s="213"/>
      <c r="F52" s="190"/>
      <c r="G52" s="190"/>
      <c r="H52" s="190"/>
      <c r="I52" s="207"/>
      <c r="J52" s="208"/>
      <c r="U52" s="190"/>
    </row>
    <row r="53" spans="1:26" ht="15" x14ac:dyDescent="0.25">
      <c r="A53" s="206"/>
      <c r="B53" s="190" t="s">
        <v>46</v>
      </c>
      <c r="C53" s="190"/>
      <c r="D53" s="190"/>
      <c r="E53" s="213"/>
      <c r="F53" s="190"/>
      <c r="G53" s="190"/>
      <c r="H53" s="190"/>
      <c r="I53" s="480">
        <f>IF(I22&gt;0,((H44*I44)+(H45*I45)+(H46*I46)+I49)/I22*I28+((I51/12)*(I28/I22)*(H44+H45+H46)),0)</f>
        <v>0</v>
      </c>
      <c r="J53" s="208"/>
      <c r="O53" s="780"/>
      <c r="P53" s="777"/>
      <c r="Q53" s="777"/>
      <c r="R53" s="781"/>
      <c r="S53" s="564"/>
      <c r="T53" s="424" t="s">
        <v>522</v>
      </c>
      <c r="U53" s="430"/>
    </row>
    <row r="54" spans="1:26" x14ac:dyDescent="0.2">
      <c r="A54" s="206"/>
      <c r="B54" s="190"/>
      <c r="C54" s="190"/>
      <c r="D54" s="190"/>
      <c r="E54" s="213"/>
      <c r="F54" s="190"/>
      <c r="G54" s="190"/>
      <c r="H54" s="190"/>
      <c r="I54" s="207"/>
      <c r="J54" s="208"/>
      <c r="U54" s="190"/>
    </row>
    <row r="55" spans="1:26" ht="15" x14ac:dyDescent="0.25">
      <c r="A55" s="206"/>
      <c r="B55" s="190" t="s">
        <v>47</v>
      </c>
      <c r="C55" s="190"/>
      <c r="D55" s="190"/>
      <c r="E55" s="213"/>
      <c r="F55" s="190"/>
      <c r="G55" s="190"/>
      <c r="H55" s="190"/>
      <c r="I55" s="207"/>
      <c r="J55" s="208"/>
      <c r="N55" s="189"/>
      <c r="O55" s="780"/>
      <c r="P55" s="777"/>
      <c r="Q55" s="777"/>
      <c r="R55" s="781"/>
      <c r="S55" s="564"/>
      <c r="T55" s="424" t="s">
        <v>522</v>
      </c>
      <c r="U55" s="430"/>
    </row>
    <row r="56" spans="1:26" ht="11.25" customHeight="1" x14ac:dyDescent="0.25">
      <c r="A56" s="206"/>
      <c r="B56" s="190"/>
      <c r="C56" s="190" t="s">
        <v>48</v>
      </c>
      <c r="D56" s="190"/>
      <c r="E56" s="213"/>
      <c r="F56" s="481">
        <v>9.2999999999999999E-2</v>
      </c>
      <c r="G56" s="190"/>
      <c r="H56" s="190"/>
      <c r="I56" s="480">
        <f>$I$53*F56</f>
        <v>0</v>
      </c>
      <c r="J56" s="208"/>
      <c r="N56" s="189"/>
      <c r="O56" s="780"/>
      <c r="P56" s="777"/>
      <c r="Q56" s="777"/>
      <c r="R56" s="781"/>
      <c r="S56" s="564"/>
      <c r="T56" s="424" t="s">
        <v>522</v>
      </c>
      <c r="U56" s="430"/>
      <c r="Z56" s="234"/>
    </row>
    <row r="57" spans="1:26" x14ac:dyDescent="0.2">
      <c r="A57" s="206"/>
      <c r="B57" s="190"/>
      <c r="C57" s="190" t="s">
        <v>49</v>
      </c>
      <c r="D57" s="190"/>
      <c r="E57" s="213"/>
      <c r="F57" s="481">
        <v>1.2999999999999999E-2</v>
      </c>
      <c r="G57" s="190"/>
      <c r="H57" s="190"/>
      <c r="I57" s="480">
        <f>$I$53*F57</f>
        <v>0</v>
      </c>
      <c r="J57" s="208"/>
      <c r="N57" s="189"/>
    </row>
    <row r="58" spans="1:26" ht="18.75" x14ac:dyDescent="0.2">
      <c r="A58" s="206"/>
      <c r="B58" s="491" t="s">
        <v>585</v>
      </c>
      <c r="C58" s="190" t="s">
        <v>50</v>
      </c>
      <c r="D58" s="190"/>
      <c r="E58" s="213"/>
      <c r="F58" s="481">
        <v>7.2999999999999995E-2</v>
      </c>
      <c r="G58" s="190"/>
      <c r="H58" s="556">
        <v>0</v>
      </c>
      <c r="I58" s="480">
        <f>$I$53*F58+H58*I53</f>
        <v>0</v>
      </c>
      <c r="J58" s="208"/>
      <c r="N58" s="189"/>
      <c r="O58" s="425" t="s">
        <v>523</v>
      </c>
      <c r="P58" s="430"/>
      <c r="Q58" s="430"/>
      <c r="R58" s="430"/>
      <c r="S58" s="430">
        <f>SUM(S46,S49,S51,S53,S55,S56)/60</f>
        <v>0</v>
      </c>
      <c r="T58" s="430" t="s">
        <v>524</v>
      </c>
      <c r="U58" s="430"/>
    </row>
    <row r="59" spans="1:26" x14ac:dyDescent="0.2">
      <c r="A59" s="206"/>
      <c r="B59" s="190"/>
      <c r="C59" s="190" t="s">
        <v>51</v>
      </c>
      <c r="D59" s="190"/>
      <c r="E59" s="213"/>
      <c r="F59" s="481">
        <v>1.7999999999999999E-2</v>
      </c>
      <c r="G59" s="190"/>
      <c r="H59" s="367">
        <f>IF(H60&gt;0,H60,F60)</f>
        <v>6.7317999999999996E-3</v>
      </c>
      <c r="I59" s="480">
        <f>$I$53*F59</f>
        <v>0</v>
      </c>
      <c r="J59" s="208"/>
      <c r="M59" s="463" t="s">
        <v>556</v>
      </c>
      <c r="N59" s="189"/>
    </row>
    <row r="60" spans="1:26" ht="18.75" x14ac:dyDescent="0.2">
      <c r="A60" s="206"/>
      <c r="B60" s="491" t="s">
        <v>580</v>
      </c>
      <c r="C60" s="190" t="s">
        <v>52</v>
      </c>
      <c r="D60" s="190"/>
      <c r="E60" s="213"/>
      <c r="F60" s="481">
        <v>6.7317999999999996E-3</v>
      </c>
      <c r="G60" s="190"/>
      <c r="H60" s="556">
        <v>0</v>
      </c>
      <c r="I60" s="480">
        <f>$I$53*H59</f>
        <v>0</v>
      </c>
      <c r="J60" s="208"/>
      <c r="N60" s="189"/>
      <c r="O60" s="427" t="s">
        <v>525</v>
      </c>
      <c r="P60" s="426"/>
      <c r="Q60" s="426"/>
      <c r="R60" s="426"/>
      <c r="S60" s="426"/>
      <c r="T60" s="426"/>
      <c r="U60" s="428">
        <f>S58*((365/7)-((O30+O32+O34+O36+O38)/5))</f>
        <v>0</v>
      </c>
      <c r="V60" s="426" t="s">
        <v>511</v>
      </c>
    </row>
    <row r="61" spans="1:26" ht="11.25" customHeight="1" x14ac:dyDescent="0.2">
      <c r="A61" s="206"/>
      <c r="B61" s="491" t="s">
        <v>579</v>
      </c>
      <c r="C61" s="190" t="s">
        <v>53</v>
      </c>
      <c r="D61" s="190"/>
      <c r="E61" s="213"/>
      <c r="F61" s="481">
        <v>1.5E-3</v>
      </c>
      <c r="G61" s="190"/>
      <c r="H61" s="557" t="s">
        <v>181</v>
      </c>
      <c r="I61" s="480">
        <f>IF(H61=$M$63,0,$I$53*F61)</f>
        <v>0</v>
      </c>
      <c r="J61" s="208"/>
      <c r="M61" s="249" t="s">
        <v>181</v>
      </c>
      <c r="N61" s="189"/>
    </row>
    <row r="62" spans="1:26" ht="18.75" x14ac:dyDescent="0.2">
      <c r="A62" s="206"/>
      <c r="B62" s="491" t="s">
        <v>581</v>
      </c>
      <c r="C62" s="190" t="s">
        <v>433</v>
      </c>
      <c r="D62" s="190"/>
      <c r="E62" s="213"/>
      <c r="F62" s="558">
        <v>0</v>
      </c>
      <c r="G62" s="190"/>
      <c r="H62" s="190"/>
      <c r="I62" s="480">
        <f>$I$53*F62</f>
        <v>0</v>
      </c>
      <c r="J62" s="208"/>
      <c r="M62" s="249" t="s">
        <v>531</v>
      </c>
      <c r="N62" s="189"/>
      <c r="O62" s="429" t="s">
        <v>526</v>
      </c>
    </row>
    <row r="63" spans="1:26" x14ac:dyDescent="0.2">
      <c r="A63" s="206"/>
      <c r="B63" s="504" t="s">
        <v>586</v>
      </c>
      <c r="C63" s="190" t="s">
        <v>55</v>
      </c>
      <c r="D63" s="190"/>
      <c r="E63" s="771"/>
      <c r="F63" s="771"/>
      <c r="G63" s="190"/>
      <c r="H63" s="190"/>
      <c r="I63" s="555"/>
      <c r="J63" s="208"/>
      <c r="M63" s="249" t="s">
        <v>578</v>
      </c>
      <c r="N63" s="189"/>
    </row>
    <row r="64" spans="1:26" ht="13.5" thickBot="1" x14ac:dyDescent="0.25">
      <c r="A64" s="206"/>
      <c r="B64" s="190"/>
      <c r="C64" s="503"/>
      <c r="D64" s="190"/>
      <c r="E64" s="190"/>
      <c r="F64" s="190"/>
      <c r="G64" s="190"/>
      <c r="H64" s="190"/>
      <c r="I64" s="207"/>
      <c r="J64" s="208"/>
      <c r="L64" s="219"/>
      <c r="N64" s="189"/>
      <c r="O64" s="433" t="s">
        <v>527</v>
      </c>
      <c r="P64" s="432"/>
      <c r="Q64" s="432"/>
      <c r="R64" s="431"/>
      <c r="S64" s="434"/>
      <c r="T64" s="431"/>
      <c r="U64" s="435">
        <f>U24-U41-U60</f>
        <v>2088</v>
      </c>
      <c r="V64" s="432" t="s">
        <v>511</v>
      </c>
    </row>
    <row r="65" spans="1:15" ht="15.75" customHeight="1" x14ac:dyDescent="0.2">
      <c r="A65" s="200"/>
      <c r="B65" s="201" t="s">
        <v>401</v>
      </c>
      <c r="C65" s="201"/>
      <c r="D65" s="201"/>
      <c r="E65" s="201"/>
      <c r="F65" s="201"/>
      <c r="G65" s="201"/>
      <c r="H65" s="201"/>
      <c r="I65" s="482">
        <f>I53+SUM(I56:I63)</f>
        <v>0</v>
      </c>
      <c r="J65" s="205"/>
      <c r="M65" s="249">
        <f>IF(I89+I108&gt;0,0,I53+I56+I57+I58+I59+I60+I61+I62+I63)</f>
        <v>0</v>
      </c>
      <c r="N65" s="189"/>
    </row>
    <row r="66" spans="1:15" ht="12.75" thickBot="1" x14ac:dyDescent="0.25">
      <c r="A66" s="209"/>
      <c r="B66" s="483"/>
      <c r="C66" s="483"/>
      <c r="D66" s="483"/>
      <c r="E66" s="483"/>
      <c r="F66" s="483"/>
      <c r="G66" s="483"/>
      <c r="H66" s="483"/>
      <c r="I66" s="484"/>
      <c r="J66" s="210"/>
      <c r="N66" s="189"/>
    </row>
    <row r="67" spans="1:15" ht="12" x14ac:dyDescent="0.2">
      <c r="A67" s="200"/>
      <c r="B67" s="201" t="s">
        <v>604</v>
      </c>
      <c r="C67" s="202"/>
      <c r="D67" s="202"/>
      <c r="E67" s="202"/>
      <c r="F67" s="202"/>
      <c r="G67" s="202"/>
      <c r="H67" s="202"/>
      <c r="I67" s="204"/>
      <c r="J67" s="205"/>
      <c r="N67" s="189"/>
    </row>
    <row r="68" spans="1:15" ht="4.5" customHeight="1" x14ac:dyDescent="0.2">
      <c r="A68" s="206"/>
      <c r="B68" s="190"/>
      <c r="C68" s="190"/>
      <c r="D68" s="190"/>
      <c r="E68" s="190"/>
      <c r="F68" s="190"/>
      <c r="G68" s="190"/>
      <c r="H68" s="190"/>
      <c r="I68" s="207"/>
      <c r="J68" s="208"/>
      <c r="N68" s="189"/>
    </row>
    <row r="69" spans="1:15" x14ac:dyDescent="0.2">
      <c r="A69" s="206"/>
      <c r="B69" s="190" t="s">
        <v>27</v>
      </c>
      <c r="C69" s="190"/>
      <c r="D69" s="190"/>
      <c r="E69" s="190"/>
      <c r="F69" s="190"/>
      <c r="G69" s="190"/>
      <c r="H69" s="190"/>
      <c r="I69" s="551"/>
      <c r="J69" s="208"/>
      <c r="N69" s="189"/>
    </row>
    <row r="70" spans="1:15" ht="4.5" customHeight="1" x14ac:dyDescent="0.2">
      <c r="A70" s="206"/>
      <c r="B70" s="190"/>
      <c r="C70" s="190"/>
      <c r="D70" s="190"/>
      <c r="E70" s="190"/>
      <c r="F70" s="190"/>
      <c r="G70" s="190"/>
      <c r="H70" s="190"/>
      <c r="I70" s="207"/>
      <c r="J70" s="208"/>
      <c r="M70" s="246"/>
      <c r="N70" s="246"/>
      <c r="O70" s="246"/>
    </row>
    <row r="71" spans="1:15" ht="11.25" customHeight="1" x14ac:dyDescent="0.25">
      <c r="A71" s="206"/>
      <c r="B71" s="190" t="s">
        <v>28</v>
      </c>
      <c r="C71" s="769" t="s">
        <v>181</v>
      </c>
      <c r="D71" s="770"/>
      <c r="E71" s="218" t="s">
        <v>408</v>
      </c>
      <c r="F71" s="551"/>
      <c r="G71" s="190"/>
      <c r="H71" s="190" t="s">
        <v>38</v>
      </c>
      <c r="I71" s="551"/>
      <c r="J71" s="208"/>
      <c r="M71" s="246"/>
      <c r="N71" s="246"/>
      <c r="O71" s="246"/>
    </row>
    <row r="72" spans="1:15" ht="4.5" customHeight="1" x14ac:dyDescent="0.2">
      <c r="A72" s="206"/>
      <c r="B72" s="190"/>
      <c r="C72" s="190"/>
      <c r="D72" s="190"/>
      <c r="E72" s="218"/>
      <c r="F72" s="190"/>
      <c r="G72" s="190"/>
      <c r="H72" s="190"/>
      <c r="I72" s="207"/>
      <c r="J72" s="208"/>
      <c r="L72" s="235" t="s">
        <v>405</v>
      </c>
      <c r="M72" s="246"/>
      <c r="N72" s="246"/>
      <c r="O72" s="246"/>
    </row>
    <row r="73" spans="1:15" x14ac:dyDescent="0.2">
      <c r="A73" s="206"/>
      <c r="B73" s="190" t="s">
        <v>406</v>
      </c>
      <c r="C73" s="246">
        <f>(I73-F73)+1</f>
        <v>1</v>
      </c>
      <c r="D73" s="190"/>
      <c r="E73" s="218" t="s">
        <v>407</v>
      </c>
      <c r="F73" s="551"/>
      <c r="G73" s="190"/>
      <c r="H73" s="190" t="s">
        <v>32</v>
      </c>
      <c r="I73" s="551"/>
      <c r="J73" s="208"/>
      <c r="L73" s="235" t="s">
        <v>181</v>
      </c>
      <c r="M73" s="246"/>
      <c r="N73" s="246"/>
      <c r="O73" s="246"/>
    </row>
    <row r="74" spans="1:15" ht="4.5" customHeight="1" x14ac:dyDescent="0.2">
      <c r="A74" s="206"/>
      <c r="B74" s="190"/>
      <c r="C74" s="190"/>
      <c r="D74" s="190"/>
      <c r="E74" s="190"/>
      <c r="F74" s="190"/>
      <c r="G74" s="190"/>
      <c r="H74" s="190"/>
      <c r="I74" s="207"/>
      <c r="J74" s="208"/>
      <c r="L74" s="235" t="s">
        <v>199</v>
      </c>
      <c r="M74" s="246"/>
      <c r="N74" s="246"/>
      <c r="O74" s="246"/>
    </row>
    <row r="75" spans="1:15" x14ac:dyDescent="0.2">
      <c r="A75" s="206"/>
      <c r="B75" s="190" t="s">
        <v>423</v>
      </c>
      <c r="C75" s="190"/>
      <c r="D75" s="190"/>
      <c r="E75" s="190"/>
      <c r="F75" s="190"/>
      <c r="G75" s="190"/>
      <c r="H75" s="190"/>
      <c r="I75" s="552"/>
      <c r="J75" s="208"/>
      <c r="L75" s="235" t="s">
        <v>200</v>
      </c>
      <c r="M75" s="246"/>
      <c r="N75" s="246"/>
      <c r="O75" s="246"/>
    </row>
    <row r="76" spans="1:15" ht="4.5" customHeight="1" x14ac:dyDescent="0.2">
      <c r="A76" s="206"/>
      <c r="B76" s="190"/>
      <c r="C76" s="190"/>
      <c r="D76" s="190"/>
      <c r="E76" s="190"/>
      <c r="F76" s="190"/>
      <c r="G76" s="190"/>
      <c r="H76" s="190"/>
      <c r="I76" s="207"/>
      <c r="J76" s="208"/>
      <c r="M76" s="246"/>
      <c r="N76" s="246"/>
      <c r="O76" s="246"/>
    </row>
    <row r="77" spans="1:15" ht="12.75" x14ac:dyDescent="0.2">
      <c r="A77" s="206"/>
      <c r="B77" s="190" t="s">
        <v>439</v>
      </c>
      <c r="C77" s="190"/>
      <c r="D77" s="190"/>
      <c r="E77" s="190"/>
      <c r="F77" s="363"/>
      <c r="G77" s="190"/>
      <c r="H77" s="364"/>
      <c r="I77" s="555"/>
      <c r="J77" s="208"/>
      <c r="M77" s="246"/>
      <c r="N77" s="246"/>
      <c r="O77" s="246"/>
    </row>
    <row r="78" spans="1:15" ht="4.5" customHeight="1" x14ac:dyDescent="0.2">
      <c r="A78" s="206"/>
      <c r="B78" s="190"/>
      <c r="C78" s="190"/>
      <c r="D78" s="190"/>
      <c r="E78" s="190"/>
      <c r="F78" s="190"/>
      <c r="G78" s="190"/>
      <c r="H78" s="190"/>
      <c r="I78" s="207"/>
      <c r="J78" s="208"/>
      <c r="M78" s="246"/>
      <c r="N78" s="246"/>
      <c r="O78" s="246"/>
    </row>
    <row r="79" spans="1:15" x14ac:dyDescent="0.2">
      <c r="A79" s="206"/>
      <c r="B79" s="190" t="s">
        <v>441</v>
      </c>
      <c r="C79" s="190"/>
      <c r="D79" s="190"/>
      <c r="E79" s="246">
        <f>C73/365*12</f>
        <v>3.2876712328767127E-2</v>
      </c>
      <c r="F79" s="479">
        <f>ROUNDUP(E79*I75,0)</f>
        <v>0</v>
      </c>
      <c r="G79" s="190"/>
      <c r="H79" s="190" t="s">
        <v>440</v>
      </c>
      <c r="I79" s="485">
        <f>IF(N79&gt;603,0,M79)</f>
        <v>0</v>
      </c>
      <c r="J79" s="208"/>
      <c r="M79" s="370">
        <f>F79*I77</f>
        <v>0</v>
      </c>
      <c r="N79" s="371">
        <f>M79/E79</f>
        <v>0</v>
      </c>
      <c r="O79" s="246"/>
    </row>
    <row r="80" spans="1:15" ht="6.75" customHeight="1" x14ac:dyDescent="0.2">
      <c r="A80" s="206"/>
      <c r="B80" s="190"/>
      <c r="C80" s="190"/>
      <c r="D80" s="190"/>
      <c r="E80" s="190"/>
      <c r="F80" s="190"/>
      <c r="G80" s="190"/>
      <c r="H80" s="190"/>
      <c r="I80" s="236"/>
      <c r="J80" s="208"/>
      <c r="M80" s="246"/>
      <c r="N80" s="246"/>
      <c r="O80" s="246"/>
    </row>
    <row r="81" spans="1:15" x14ac:dyDescent="0.2">
      <c r="A81" s="206"/>
      <c r="B81" s="190" t="s">
        <v>588</v>
      </c>
      <c r="C81" s="190"/>
      <c r="D81" s="190"/>
      <c r="E81" s="190"/>
      <c r="F81" s="190"/>
      <c r="G81" s="190"/>
      <c r="H81" s="190"/>
      <c r="I81" s="236"/>
      <c r="J81" s="208"/>
      <c r="M81" s="246"/>
      <c r="N81" s="246"/>
      <c r="O81" s="246"/>
    </row>
    <row r="82" spans="1:15" x14ac:dyDescent="0.2">
      <c r="A82" s="206"/>
      <c r="B82" s="190"/>
      <c r="C82" s="190" t="s">
        <v>409</v>
      </c>
      <c r="D82" s="190"/>
      <c r="E82" s="190"/>
      <c r="F82" s="481">
        <v>0.13</v>
      </c>
      <c r="G82" s="190"/>
      <c r="H82" s="190"/>
      <c r="I82" s="480">
        <f>$I$79*F82</f>
        <v>0</v>
      </c>
      <c r="J82" s="208"/>
      <c r="M82" s="246"/>
      <c r="N82" s="246"/>
      <c r="O82" s="246"/>
    </row>
    <row r="83" spans="1:15" x14ac:dyDescent="0.2">
      <c r="A83" s="206"/>
      <c r="B83" s="190"/>
      <c r="C83" s="190" t="s">
        <v>410</v>
      </c>
      <c r="D83" s="190"/>
      <c r="E83" s="190"/>
      <c r="F83" s="481">
        <v>0.15</v>
      </c>
      <c r="G83" s="190"/>
      <c r="H83" s="190"/>
      <c r="I83" s="480">
        <f>$I$79*F83</f>
        <v>0</v>
      </c>
      <c r="J83" s="208"/>
      <c r="K83" s="225"/>
      <c r="M83" s="246"/>
      <c r="N83" s="246"/>
      <c r="O83" s="246"/>
    </row>
    <row r="84" spans="1:15" x14ac:dyDescent="0.2">
      <c r="A84" s="206"/>
      <c r="B84" s="190"/>
      <c r="C84" s="190" t="s">
        <v>411</v>
      </c>
      <c r="D84" s="190"/>
      <c r="E84" s="190"/>
      <c r="F84" s="481">
        <v>0.02</v>
      </c>
      <c r="G84" s="190"/>
      <c r="H84" s="190"/>
      <c r="I84" s="480">
        <f>$I$79*F84</f>
        <v>0</v>
      </c>
      <c r="J84" s="208"/>
      <c r="K84" s="225"/>
      <c r="M84" s="246"/>
      <c r="N84" s="246"/>
      <c r="O84" s="246"/>
    </row>
    <row r="85" spans="1:15" ht="11.25" customHeight="1" x14ac:dyDescent="0.2">
      <c r="A85" s="206"/>
      <c r="B85" s="491" t="s">
        <v>579</v>
      </c>
      <c r="C85" s="190" t="s">
        <v>53</v>
      </c>
      <c r="D85" s="190"/>
      <c r="E85" s="190"/>
      <c r="F85" s="481">
        <v>5.9999999999999995E-4</v>
      </c>
      <c r="G85" s="190"/>
      <c r="H85" s="557" t="s">
        <v>181</v>
      </c>
      <c r="I85" s="480">
        <f>IF(H85=$M$63,0,$I$79*F85)</f>
        <v>0</v>
      </c>
      <c r="J85" s="208"/>
      <c r="M85" s="246"/>
      <c r="N85" s="246"/>
      <c r="O85" s="246"/>
    </row>
    <row r="86" spans="1:15" x14ac:dyDescent="0.2">
      <c r="A86" s="206"/>
      <c r="B86" s="190"/>
      <c r="C86" s="190" t="s">
        <v>54</v>
      </c>
      <c r="D86" s="190"/>
      <c r="E86" s="213"/>
      <c r="F86" s="481">
        <v>2.2000000000000001E-3</v>
      </c>
      <c r="G86" s="190"/>
      <c r="H86" s="486">
        <f>SUM(F82:F86)</f>
        <v>0.30280000000000001</v>
      </c>
      <c r="I86" s="480">
        <f>$I$79*F86</f>
        <v>0</v>
      </c>
      <c r="J86" s="238"/>
      <c r="N86" s="189"/>
    </row>
    <row r="87" spans="1:15" x14ac:dyDescent="0.2">
      <c r="A87" s="206"/>
      <c r="B87" s="504" t="s">
        <v>586</v>
      </c>
      <c r="C87" s="190" t="s">
        <v>55</v>
      </c>
      <c r="D87" s="190"/>
      <c r="E87" s="771"/>
      <c r="F87" s="771"/>
      <c r="G87" s="190"/>
      <c r="H87" s="190"/>
      <c r="I87" s="555">
        <v>0</v>
      </c>
      <c r="J87" s="208"/>
      <c r="N87" s="189"/>
    </row>
    <row r="88" spans="1:15" ht="11.25" customHeight="1" x14ac:dyDescent="0.2">
      <c r="A88" s="206"/>
      <c r="B88" s="228"/>
      <c r="C88" s="237"/>
      <c r="D88" s="215"/>
      <c r="E88" s="226"/>
      <c r="F88" s="226"/>
      <c r="G88" s="215"/>
      <c r="H88" s="215"/>
      <c r="I88" s="207"/>
      <c r="J88" s="208"/>
      <c r="N88" s="189"/>
    </row>
    <row r="89" spans="1:15" ht="14.25" customHeight="1" x14ac:dyDescent="0.2">
      <c r="A89" s="200"/>
      <c r="B89" s="201" t="s">
        <v>401</v>
      </c>
      <c r="C89" s="201"/>
      <c r="D89" s="201"/>
      <c r="E89" s="201"/>
      <c r="F89" s="201"/>
      <c r="G89" s="201"/>
      <c r="H89" s="201"/>
      <c r="I89" s="487">
        <f>SUM(I79,I82:I87)</f>
        <v>0</v>
      </c>
      <c r="J89" s="205"/>
      <c r="M89" s="249">
        <f>IF(I65+I108&gt;0,0,M79+I82+I83+I84+I85+I86+I87)</f>
        <v>0</v>
      </c>
      <c r="N89" s="189"/>
    </row>
    <row r="90" spans="1:15" ht="12" thickBot="1" x14ac:dyDescent="0.25">
      <c r="A90" s="221"/>
      <c r="B90" s="488"/>
      <c r="C90" s="443"/>
      <c r="D90" s="443"/>
      <c r="E90" s="443"/>
      <c r="F90" s="443"/>
      <c r="G90" s="443"/>
      <c r="H90" s="443"/>
      <c r="I90" s="489"/>
      <c r="J90" s="222"/>
    </row>
    <row r="91" spans="1:15" ht="11.25" customHeight="1" x14ac:dyDescent="0.2">
      <c r="A91" s="214"/>
      <c r="B91" s="232"/>
      <c r="C91" s="232"/>
      <c r="D91" s="232"/>
      <c r="E91" s="232"/>
      <c r="F91" s="232"/>
      <c r="G91" s="232"/>
      <c r="H91" s="232"/>
      <c r="I91" s="233"/>
      <c r="J91" s="217"/>
    </row>
    <row r="92" spans="1:15" s="234" customFormat="1" ht="4.5" customHeight="1" x14ac:dyDescent="0.2">
      <c r="A92" s="214"/>
      <c r="B92" s="215"/>
      <c r="C92" s="215"/>
      <c r="D92" s="215"/>
      <c r="E92" s="215"/>
      <c r="F92" s="215"/>
      <c r="G92" s="215"/>
      <c r="H92" s="215"/>
      <c r="I92" s="216"/>
      <c r="J92" s="217"/>
      <c r="M92" s="250"/>
      <c r="N92" s="250"/>
    </row>
    <row r="93" spans="1:15" ht="12" x14ac:dyDescent="0.2">
      <c r="A93" s="200"/>
      <c r="B93" s="201" t="s">
        <v>381</v>
      </c>
      <c r="C93" s="202"/>
      <c r="D93" s="202"/>
      <c r="E93" s="202"/>
      <c r="F93" s="202"/>
      <c r="G93" s="202"/>
      <c r="H93" s="202"/>
      <c r="I93" s="204"/>
      <c r="J93" s="205"/>
    </row>
    <row r="94" spans="1:15" ht="4.5" customHeight="1" x14ac:dyDescent="0.2">
      <c r="A94" s="206"/>
      <c r="B94" s="190"/>
      <c r="C94" s="190"/>
      <c r="D94" s="190"/>
      <c r="E94" s="190"/>
      <c r="F94" s="190"/>
      <c r="G94" s="190"/>
      <c r="H94" s="190"/>
      <c r="I94" s="207"/>
      <c r="J94" s="208"/>
    </row>
    <row r="95" spans="1:15" x14ac:dyDescent="0.2">
      <c r="A95" s="206"/>
      <c r="B95" s="190" t="s">
        <v>383</v>
      </c>
      <c r="C95" s="190"/>
      <c r="D95" s="190"/>
      <c r="E95" s="190"/>
      <c r="F95" s="190"/>
      <c r="G95" s="190"/>
      <c r="H95" s="190"/>
      <c r="I95" s="551"/>
      <c r="J95" s="208"/>
    </row>
    <row r="96" spans="1:15" ht="4.5" customHeight="1" x14ac:dyDescent="0.2">
      <c r="A96" s="206"/>
      <c r="B96" s="190"/>
      <c r="C96" s="190"/>
      <c r="D96" s="190"/>
      <c r="E96" s="190"/>
      <c r="F96" s="190"/>
      <c r="G96" s="190"/>
      <c r="H96" s="190"/>
      <c r="I96" s="207"/>
      <c r="J96" s="208"/>
    </row>
    <row r="97" spans="1:14" ht="11.25" customHeight="1" x14ac:dyDescent="0.25">
      <c r="A97" s="206"/>
      <c r="B97" s="190" t="s">
        <v>384</v>
      </c>
      <c r="C97" s="769" t="s">
        <v>181</v>
      </c>
      <c r="D97" s="770"/>
      <c r="E97" s="190"/>
      <c r="F97" s="554"/>
      <c r="G97" s="190"/>
      <c r="H97" s="190" t="s">
        <v>38</v>
      </c>
      <c r="I97" s="551"/>
      <c r="J97" s="208"/>
    </row>
    <row r="98" spans="1:14" ht="4.5" customHeight="1" x14ac:dyDescent="0.2">
      <c r="A98" s="206"/>
      <c r="B98" s="190"/>
      <c r="C98" s="190"/>
      <c r="D98" s="190"/>
      <c r="E98" s="190"/>
      <c r="F98" s="190"/>
      <c r="G98" s="190"/>
      <c r="H98" s="190"/>
      <c r="I98" s="207"/>
      <c r="J98" s="208"/>
    </row>
    <row r="99" spans="1:14" x14ac:dyDescent="0.2">
      <c r="A99" s="206"/>
      <c r="B99" s="190" t="s">
        <v>31</v>
      </c>
      <c r="C99" s="190"/>
      <c r="D99" s="190"/>
      <c r="E99" s="246">
        <f>IF(F99&gt;1,I99-F99+1,0)</f>
        <v>0</v>
      </c>
      <c r="F99" s="551"/>
      <c r="G99" s="190"/>
      <c r="H99" s="190" t="s">
        <v>32</v>
      </c>
      <c r="I99" s="551"/>
      <c r="J99" s="208"/>
    </row>
    <row r="100" spans="1:14" ht="4.5" customHeight="1" x14ac:dyDescent="0.2">
      <c r="A100" s="206"/>
      <c r="B100" s="190"/>
      <c r="C100" s="190"/>
      <c r="D100" s="190"/>
      <c r="E100" s="190"/>
      <c r="F100" s="190"/>
      <c r="G100" s="190"/>
      <c r="H100" s="190"/>
      <c r="I100" s="207"/>
      <c r="J100" s="208"/>
    </row>
    <row r="101" spans="1:14" x14ac:dyDescent="0.2">
      <c r="A101" s="206"/>
      <c r="B101" s="190" t="s">
        <v>385</v>
      </c>
      <c r="C101" s="190"/>
      <c r="D101" s="190"/>
      <c r="E101" s="190"/>
      <c r="F101" s="190"/>
      <c r="G101" s="190"/>
      <c r="H101" s="190" t="s">
        <v>386</v>
      </c>
      <c r="I101" s="552"/>
      <c r="J101" s="208"/>
    </row>
    <row r="102" spans="1:14" ht="4.5" customHeight="1" x14ac:dyDescent="0.2">
      <c r="A102" s="206"/>
      <c r="B102" s="190"/>
      <c r="C102" s="190"/>
      <c r="D102" s="190"/>
      <c r="E102" s="190"/>
      <c r="F102" s="190"/>
      <c r="G102" s="190"/>
      <c r="H102" s="190"/>
      <c r="I102" s="207"/>
      <c r="J102" s="208"/>
    </row>
    <row r="103" spans="1:14" x14ac:dyDescent="0.2">
      <c r="A103" s="206"/>
      <c r="B103" s="190" t="s">
        <v>390</v>
      </c>
      <c r="C103" s="190"/>
      <c r="D103" s="190"/>
      <c r="E103" s="190"/>
      <c r="F103" s="190"/>
      <c r="G103" s="190"/>
      <c r="H103" s="190" t="s">
        <v>389</v>
      </c>
      <c r="I103" s="555"/>
      <c r="J103" s="208"/>
    </row>
    <row r="104" spans="1:14" ht="4.5" customHeight="1" x14ac:dyDescent="0.2">
      <c r="A104" s="206"/>
      <c r="B104" s="190"/>
      <c r="C104" s="190"/>
      <c r="D104" s="190"/>
      <c r="E104" s="190"/>
      <c r="F104" s="190"/>
      <c r="G104" s="190"/>
      <c r="H104" s="190"/>
      <c r="I104" s="207"/>
      <c r="J104" s="208"/>
    </row>
    <row r="105" spans="1:14" x14ac:dyDescent="0.2">
      <c r="A105" s="206"/>
      <c r="B105" s="190" t="s">
        <v>387</v>
      </c>
      <c r="C105" s="190"/>
      <c r="D105" s="190"/>
      <c r="E105" s="246">
        <f>E99/365*12</f>
        <v>0</v>
      </c>
      <c r="F105" s="190"/>
      <c r="G105" s="190"/>
      <c r="H105" s="190" t="s">
        <v>388</v>
      </c>
      <c r="I105" s="479">
        <f>ROUNDUP(I101*E105,0)</f>
        <v>0</v>
      </c>
      <c r="J105" s="208"/>
    </row>
    <row r="106" spans="1:14" ht="4.5" customHeight="1" x14ac:dyDescent="0.2">
      <c r="A106" s="206"/>
      <c r="B106" s="190"/>
      <c r="C106" s="190"/>
      <c r="D106" s="190"/>
      <c r="E106" s="190"/>
      <c r="F106" s="190"/>
      <c r="G106" s="190"/>
      <c r="H106" s="190"/>
      <c r="I106" s="207"/>
      <c r="J106" s="208"/>
    </row>
    <row r="107" spans="1:14" x14ac:dyDescent="0.2">
      <c r="A107" s="206"/>
      <c r="B107" s="190"/>
      <c r="C107" s="190"/>
      <c r="D107" s="190"/>
      <c r="E107" s="190"/>
      <c r="F107" s="190"/>
      <c r="G107" s="190"/>
      <c r="H107" s="190"/>
      <c r="I107" s="220"/>
      <c r="J107" s="208"/>
    </row>
    <row r="108" spans="1:14" ht="14.25" x14ac:dyDescent="0.2">
      <c r="A108" s="200"/>
      <c r="B108" s="201" t="s">
        <v>402</v>
      </c>
      <c r="C108" s="201"/>
      <c r="D108" s="201"/>
      <c r="E108" s="201"/>
      <c r="F108" s="201"/>
      <c r="G108" s="201"/>
      <c r="H108" s="201"/>
      <c r="I108" s="487">
        <f>I103*I105</f>
        <v>0</v>
      </c>
      <c r="J108" s="205"/>
      <c r="M108" s="249">
        <f>IF(I65+I89&gt;0,0,I103*I105)</f>
        <v>0</v>
      </c>
    </row>
    <row r="109" spans="1:14" ht="4.5" customHeight="1" x14ac:dyDescent="0.2">
      <c r="A109" s="206"/>
      <c r="B109" s="190"/>
      <c r="C109" s="190"/>
      <c r="D109" s="190"/>
      <c r="E109" s="190"/>
      <c r="F109" s="190"/>
      <c r="G109" s="190"/>
      <c r="H109" s="190"/>
      <c r="I109" s="207"/>
      <c r="J109" s="208"/>
    </row>
    <row r="110" spans="1:14" ht="11.25" customHeight="1" x14ac:dyDescent="0.2">
      <c r="A110" s="206"/>
      <c r="B110" s="228" t="s">
        <v>414</v>
      </c>
      <c r="C110" s="561"/>
      <c r="D110" s="190"/>
      <c r="E110" s="226" t="s">
        <v>399</v>
      </c>
      <c r="F110" s="560"/>
      <c r="G110" s="190"/>
      <c r="H110" s="190"/>
      <c r="I110" s="490">
        <f>C110*F110</f>
        <v>0</v>
      </c>
      <c r="J110" s="208"/>
    </row>
    <row r="111" spans="1:14" ht="11.25" customHeight="1" x14ac:dyDescent="0.2">
      <c r="A111" s="206"/>
      <c r="B111" s="231" t="s">
        <v>404</v>
      </c>
      <c r="C111" s="227"/>
      <c r="D111" s="190"/>
      <c r="E111" s="226"/>
      <c r="F111" s="229"/>
      <c r="G111" s="190"/>
      <c r="H111" s="190"/>
      <c r="I111" s="230"/>
      <c r="J111" s="208"/>
      <c r="N111" s="250"/>
    </row>
    <row r="112" spans="1:14" s="543" customFormat="1" ht="12" thickBot="1" x14ac:dyDescent="0.25">
      <c r="A112" s="538"/>
      <c r="B112" s="539"/>
      <c r="C112" s="540"/>
      <c r="D112" s="540"/>
      <c r="E112" s="540"/>
      <c r="F112" s="540"/>
      <c r="G112" s="540"/>
      <c r="H112" s="540"/>
      <c r="I112" s="541"/>
      <c r="J112" s="542"/>
    </row>
    <row r="113" spans="1:19" s="543" customFormat="1" hidden="1" x14ac:dyDescent="0.2">
      <c r="A113" s="544"/>
      <c r="B113" s="246"/>
      <c r="C113" s="246"/>
      <c r="D113" s="246"/>
      <c r="E113" s="372" t="s">
        <v>412</v>
      </c>
      <c r="F113" s="246" t="s">
        <v>413</v>
      </c>
      <c r="G113" s="246"/>
      <c r="H113" s="246"/>
      <c r="I113" s="370"/>
      <c r="J113" s="545"/>
      <c r="K113" s="249"/>
      <c r="L113" s="249"/>
      <c r="M113" s="249"/>
      <c r="N113" s="249"/>
      <c r="O113" s="249"/>
      <c r="P113" s="249"/>
      <c r="Q113" s="249"/>
      <c r="R113" s="249"/>
      <c r="S113" s="249"/>
    </row>
    <row r="114" spans="1:19" s="543" customFormat="1" hidden="1" x14ac:dyDescent="0.2">
      <c r="A114" s="544"/>
      <c r="B114" s="246"/>
      <c r="C114" s="246"/>
      <c r="D114" s="246"/>
      <c r="E114" s="492">
        <f>I101*12</f>
        <v>0</v>
      </c>
      <c r="F114" s="493">
        <f>I75*12</f>
        <v>0</v>
      </c>
      <c r="G114" s="246"/>
      <c r="H114" s="246"/>
      <c r="I114" s="370"/>
      <c r="J114" s="545"/>
      <c r="K114" s="249"/>
      <c r="L114" s="249"/>
      <c r="M114" s="249"/>
      <c r="N114" s="249"/>
      <c r="O114" s="249"/>
      <c r="P114" s="249"/>
      <c r="Q114" s="249"/>
      <c r="R114" s="249"/>
      <c r="S114" s="249"/>
    </row>
    <row r="115" spans="1:19" s="543" customFormat="1" hidden="1" x14ac:dyDescent="0.2">
      <c r="A115" s="544"/>
      <c r="B115" s="246"/>
      <c r="C115" s="246"/>
      <c r="D115" s="246"/>
      <c r="E115" s="492">
        <f>365.25/7</f>
        <v>52.178571428571431</v>
      </c>
      <c r="F115" s="492">
        <f>365.25/7</f>
        <v>52.178571428571431</v>
      </c>
      <c r="G115" s="246"/>
      <c r="H115" s="246"/>
      <c r="I115" s="370"/>
      <c r="J115" s="545"/>
      <c r="K115" s="249"/>
      <c r="L115" s="249"/>
      <c r="M115" s="249"/>
      <c r="N115" s="249"/>
      <c r="O115" s="249"/>
      <c r="P115" s="249"/>
      <c r="Q115" s="249"/>
      <c r="R115" s="249"/>
      <c r="S115" s="249"/>
    </row>
    <row r="116" spans="1:19" s="543" customFormat="1" hidden="1" x14ac:dyDescent="0.2">
      <c r="A116" s="544"/>
      <c r="B116" s="246"/>
      <c r="C116" s="246"/>
      <c r="D116" s="246"/>
      <c r="E116" s="492">
        <f>E114/E115</f>
        <v>0</v>
      </c>
      <c r="F116" s="492">
        <f>F114/F115</f>
        <v>0</v>
      </c>
      <c r="G116" s="246"/>
      <c r="H116" s="246"/>
      <c r="I116" s="370"/>
      <c r="J116" s="545"/>
      <c r="K116" s="249"/>
      <c r="L116" s="249"/>
      <c r="M116" s="249"/>
      <c r="N116" s="249"/>
      <c r="O116" s="249"/>
      <c r="P116" s="249"/>
      <c r="Q116" s="249"/>
      <c r="R116" s="249"/>
      <c r="S116" s="249"/>
    </row>
    <row r="117" spans="1:19" s="543" customFormat="1" x14ac:dyDescent="0.2">
      <c r="A117" s="544"/>
      <c r="B117" s="246"/>
      <c r="C117" s="246"/>
      <c r="D117" s="246"/>
      <c r="E117" s="494">
        <f>E116/40</f>
        <v>0</v>
      </c>
      <c r="F117" s="494">
        <f>F116/40</f>
        <v>0</v>
      </c>
      <c r="G117" s="246"/>
      <c r="H117" s="246"/>
      <c r="I117" s="370"/>
      <c r="J117" s="545"/>
      <c r="K117" s="249"/>
      <c r="L117" s="249"/>
      <c r="M117" s="249"/>
      <c r="N117" s="249"/>
      <c r="O117" s="249"/>
      <c r="P117" s="249"/>
      <c r="Q117" s="249"/>
      <c r="R117" s="249"/>
      <c r="S117" s="249"/>
    </row>
    <row r="118" spans="1:19" ht="14.25" x14ac:dyDescent="0.2">
      <c r="A118" s="206"/>
      <c r="B118" s="240" t="s">
        <v>403</v>
      </c>
      <c r="C118" s="190"/>
      <c r="D118" s="190"/>
      <c r="E118" s="372"/>
      <c r="F118" s="190"/>
      <c r="G118" s="190"/>
      <c r="H118" s="190"/>
      <c r="I118" s="190"/>
      <c r="J118" s="208"/>
    </row>
    <row r="119" spans="1:19" ht="15" thickBot="1" x14ac:dyDescent="0.25">
      <c r="A119" s="221"/>
      <c r="B119" s="241" t="s">
        <v>418</v>
      </c>
      <c r="C119" s="443"/>
      <c r="D119" s="443"/>
      <c r="E119" s="443"/>
      <c r="F119" s="443"/>
      <c r="G119" s="443"/>
      <c r="H119" s="443"/>
      <c r="I119" s="495"/>
      <c r="J119" s="222"/>
    </row>
    <row r="120" spans="1:19" x14ac:dyDescent="0.2">
      <c r="E120" s="189"/>
    </row>
    <row r="121" spans="1:19" x14ac:dyDescent="0.2">
      <c r="E121" s="189"/>
    </row>
    <row r="122" spans="1:19" x14ac:dyDescent="0.2">
      <c r="E122" s="189"/>
    </row>
  </sheetData>
  <sheetProtection algorithmName="SHA-512" hashValue="cnoI20GxTn7hvUMRKmXTty5z1ySb3zSMq43jsLzmDsBWdfJUcz4q09NExtTzRMIE4JmipHp566hSjmZzeAYIOw==" saltValue="rZ6vCHSUTXk936GN0RItVQ==" spinCount="100000" sheet="1" selectLockedCells="1"/>
  <customSheetViews>
    <customSheetView guid="{64EDB8CB-9FAE-442C-BA10-2255566A9D15}" printArea="1" hiddenRows="1" hiddenColumns="1">
      <selection activeCell="L64" sqref="L1:M1048576"/>
      <pageMargins left="0.78740157480314965" right="0.39370078740157483" top="0.39370078740157483" bottom="0.74803149606299213" header="0.31496062992125984" footer="0.31496062992125984"/>
      <pageSetup paperSize="9" scale="66" orientation="portrait" horizontalDpi="0" verticalDpi="0" r:id="rId1"/>
      <headerFooter>
        <oddFooter>&amp;L&amp;8Antrag auf Förderung 
Landkreis Altenburger Land&amp;C&amp;8&amp;A&amp;R&amp;8Datum der Antragstellung &amp;D</oddFooter>
      </headerFooter>
    </customSheetView>
    <customSheetView guid="{CB0F96DD-44E5-44A4-860F-548ECBB436AE}" printArea="1">
      <selection activeCell="L64" sqref="L1:M1048576"/>
      <pageMargins left="0.78740157480314965" right="0.39370078740157483" top="0.39370078740157483" bottom="0.74803149606299213" header="0.31496062992125984" footer="0.31496062992125984"/>
      <pageSetup paperSize="9" scale="66" orientation="portrait" horizontalDpi="0" verticalDpi="0" r:id="rId2"/>
      <headerFooter>
        <oddFooter>&amp;L&amp;8Antrag auf Förderung 
Landkreis Altenburger Land&amp;C&amp;8&amp;A&amp;R&amp;8Datum der Antragstellung &amp;D</oddFooter>
      </headerFooter>
    </customSheetView>
  </customSheetViews>
  <mergeCells count="17">
    <mergeCell ref="O56:R56"/>
    <mergeCell ref="O46:R46"/>
    <mergeCell ref="O49:R49"/>
    <mergeCell ref="O51:R51"/>
    <mergeCell ref="O53:R53"/>
    <mergeCell ref="O55:R55"/>
    <mergeCell ref="E87:F87"/>
    <mergeCell ref="C97:D97"/>
    <mergeCell ref="H2:I2"/>
    <mergeCell ref="C18:D18"/>
    <mergeCell ref="B45:G46"/>
    <mergeCell ref="E63:F63"/>
    <mergeCell ref="C71:D71"/>
    <mergeCell ref="E6:I6"/>
    <mergeCell ref="E8:I8"/>
    <mergeCell ref="E10:I10"/>
    <mergeCell ref="B24:F24"/>
  </mergeCells>
  <dataValidations count="2">
    <dataValidation type="list" allowBlank="1" showInputMessage="1" showErrorMessage="1" sqref="C18 C97 C71">
      <formula1>$L$73:$L$75</formula1>
    </dataValidation>
    <dataValidation type="list" allowBlank="1" showInputMessage="1" showErrorMessage="1" sqref="H61 H85">
      <formula1>$M$61:$M$63</formula1>
    </dataValidation>
  </dataValidations>
  <pageMargins left="0.78740157480314965" right="0.62992125984251968" top="0.39370078740157483" bottom="0.39370078740157483" header="0.31496062992125984" footer="0.11811023622047245"/>
  <pageSetup paperSize="9" scale="69" orientation="portrait" horizontalDpi="0" verticalDpi="0" r:id="rId3"/>
  <headerFooter>
    <oddFooter>&amp;L&amp;8Antrag auf Förderung 
Landkreis Altenburger Land&amp;C&amp;8&amp;A&amp;R&amp;8Datum der Antragstellung &amp;D</oddFooter>
  </headerFooter>
  <legacy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27</vt:i4>
      </vt:variant>
      <vt:variant>
        <vt:lpstr>Benannte Bereiche</vt:lpstr>
      </vt:variant>
      <vt:variant>
        <vt:i4>19</vt:i4>
      </vt:variant>
    </vt:vector>
  </HeadingPairs>
  <TitlesOfParts>
    <vt:vector size="46" baseType="lpstr">
      <vt:lpstr>Seite 1</vt:lpstr>
      <vt:lpstr>Seite 2</vt:lpstr>
      <vt:lpstr>Seite 3 </vt:lpstr>
      <vt:lpstr>Seite 4</vt:lpstr>
      <vt:lpstr>Ausgaben- und Finanzierungsplan</vt:lpstr>
      <vt:lpstr>Übersicht Personal</vt:lpstr>
      <vt:lpstr>A1-P1</vt:lpstr>
      <vt:lpstr>A1-P2</vt:lpstr>
      <vt:lpstr>A1-P3</vt:lpstr>
      <vt:lpstr>A1-P4</vt:lpstr>
      <vt:lpstr>A1-P5</vt:lpstr>
      <vt:lpstr>A1-P6</vt:lpstr>
      <vt:lpstr>A1-P7</vt:lpstr>
      <vt:lpstr>A1-P8</vt:lpstr>
      <vt:lpstr>A1-P9</vt:lpstr>
      <vt:lpstr>A1-P10</vt:lpstr>
      <vt:lpstr>A1-P11</vt:lpstr>
      <vt:lpstr>A1-P12</vt:lpstr>
      <vt:lpstr>A1-P13</vt:lpstr>
      <vt:lpstr>A1-P14</vt:lpstr>
      <vt:lpstr>A1-P15</vt:lpstr>
      <vt:lpstr>A2-SVA</vt:lpstr>
      <vt:lpstr>A3-SAM</vt:lpstr>
      <vt:lpstr>A4-pM</vt:lpstr>
      <vt:lpstr>A5-öM</vt:lpstr>
      <vt:lpstr>Hinweis § 264 StGB</vt:lpstr>
      <vt:lpstr>Datensch-Erklärung</vt:lpstr>
      <vt:lpstr>'A1-P1'!Druckbereich</vt:lpstr>
      <vt:lpstr>'A1-P10'!Druckbereich</vt:lpstr>
      <vt:lpstr>'A1-P11'!Druckbereich</vt:lpstr>
      <vt:lpstr>'A1-P12'!Druckbereich</vt:lpstr>
      <vt:lpstr>'A1-P13'!Druckbereich</vt:lpstr>
      <vt:lpstr>'A1-P14'!Druckbereich</vt:lpstr>
      <vt:lpstr>'A1-P15'!Druckbereich</vt:lpstr>
      <vt:lpstr>'A1-P2'!Druckbereich</vt:lpstr>
      <vt:lpstr>'A1-P3'!Druckbereich</vt:lpstr>
      <vt:lpstr>'A1-P4'!Druckbereich</vt:lpstr>
      <vt:lpstr>'A1-P5'!Druckbereich</vt:lpstr>
      <vt:lpstr>'A1-P6'!Druckbereich</vt:lpstr>
      <vt:lpstr>'A1-P7'!Druckbereich</vt:lpstr>
      <vt:lpstr>'A1-P8'!Druckbereich</vt:lpstr>
      <vt:lpstr>'A1-P9'!Druckbereich</vt:lpstr>
      <vt:lpstr>'Ausgaben- und Finanzierungsplan'!Druckbereich</vt:lpstr>
      <vt:lpstr>'Hinweis § 264 StGB'!Druckbereich</vt:lpstr>
      <vt:lpstr>'Seite 1'!Druckbereich</vt:lpstr>
      <vt:lpstr>'Seite 2'!Druckbereich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LRA Altenburger Land</dc:creator>
  <cp:lastModifiedBy>LRAABG Dietrich, Cornelius (FB2)</cp:lastModifiedBy>
  <cp:lastPrinted>2025-09-23T12:20:31Z</cp:lastPrinted>
  <dcterms:created xsi:type="dcterms:W3CDTF">2017-10-12T11:24:27Z</dcterms:created>
  <dcterms:modified xsi:type="dcterms:W3CDTF">2026-01-06T16:22:28Z</dcterms:modified>
</cp:coreProperties>
</file>